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2023\"/>
    </mc:Choice>
  </mc:AlternateContent>
  <bookViews>
    <workbookView xWindow="0" yWindow="0" windowWidth="21570" windowHeight="8085" activeTab="2"/>
  </bookViews>
  <sheets>
    <sheet name="Rekapitulace stavby" sheetId="1" r:id="rId1"/>
    <sheet name="01.1 - Údržba zeleně" sheetId="2" r:id="rId2"/>
    <sheet name="Pokyny pro vyplnění" sheetId="3" r:id="rId3"/>
  </sheets>
  <definedNames>
    <definedName name="_xlnm._FilterDatabase" localSheetId="1" hidden="1">'01.1 - Údržba zeleně'!$C$118:$K$209</definedName>
    <definedName name="_xlnm.Print_Titles" localSheetId="1">'01.1 - Údržba zeleně'!$118:$118</definedName>
    <definedName name="_xlnm.Print_Titles" localSheetId="0">'Rekapitulace stavby'!$92:$92</definedName>
    <definedName name="_xlnm.Print_Area" localSheetId="1">'01.1 - Údržba zeleně'!$C$4:$J$76,'01.1 - Údržba zeleně'!$C$82:$J$100,'01.1 - Údržba zeleně'!$C$106:$J$209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92" i="2" s="1"/>
  <c r="J23" i="2"/>
  <c r="J21" i="2"/>
  <c r="E21" i="2"/>
  <c r="J115" i="2" s="1"/>
  <c r="J20" i="2"/>
  <c r="J18" i="2"/>
  <c r="E18" i="2"/>
  <c r="F116" i="2" s="1"/>
  <c r="J17" i="2"/>
  <c r="J15" i="2"/>
  <c r="E15" i="2"/>
  <c r="F115" i="2" s="1"/>
  <c r="J14" i="2"/>
  <c r="J12" i="2"/>
  <c r="J89" i="2"/>
  <c r="E7" i="2"/>
  <c r="E85" i="2"/>
  <c r="L90" i="1"/>
  <c r="AM90" i="1"/>
  <c r="AM89" i="1"/>
  <c r="L89" i="1"/>
  <c r="AM87" i="1"/>
  <c r="L87" i="1"/>
  <c r="L85" i="1"/>
  <c r="L84" i="1"/>
  <c r="BK208" i="2"/>
  <c r="BK205" i="2"/>
  <c r="BK203" i="2"/>
  <c r="J201" i="2"/>
  <c r="BK198" i="2"/>
  <c r="BK196" i="2"/>
  <c r="BK194" i="2"/>
  <c r="BK192" i="2"/>
  <c r="BK190" i="2"/>
  <c r="BK188" i="2"/>
  <c r="J186" i="2"/>
  <c r="BK184" i="2"/>
  <c r="BK181" i="2"/>
  <c r="BK177" i="2"/>
  <c r="BK174" i="2"/>
  <c r="J171" i="2"/>
  <c r="J169" i="2"/>
  <c r="J167" i="2"/>
  <c r="BK162" i="2"/>
  <c r="J160" i="2"/>
  <c r="J157" i="2"/>
  <c r="BK153" i="2"/>
  <c r="BK150" i="2"/>
  <c r="J146" i="2"/>
  <c r="J144" i="2"/>
  <c r="J142" i="2"/>
  <c r="J140" i="2"/>
  <c r="J137" i="2"/>
  <c r="BK133" i="2"/>
  <c r="BK129" i="2"/>
  <c r="J126" i="2"/>
  <c r="J124" i="2"/>
  <c r="BK122" i="2"/>
  <c r="J209" i="2"/>
  <c r="BK207" i="2"/>
  <c r="J205" i="2"/>
  <c r="J203" i="2"/>
  <c r="BK201" i="2"/>
  <c r="BK197" i="2"/>
  <c r="BK195" i="2"/>
  <c r="J193" i="2"/>
  <c r="J191" i="2"/>
  <c r="J189" i="2"/>
  <c r="BK187" i="2"/>
  <c r="BK185" i="2"/>
  <c r="J183" i="2"/>
  <c r="BK180" i="2"/>
  <c r="J178" i="2"/>
  <c r="J175" i="2"/>
  <c r="BK171" i="2"/>
  <c r="BK168" i="2"/>
  <c r="J165" i="2"/>
  <c r="J159" i="2"/>
  <c r="J156" i="2"/>
  <c r="BK154" i="2"/>
  <c r="J152" i="2"/>
  <c r="BK148" i="2"/>
  <c r="BK146" i="2"/>
  <c r="J141" i="2"/>
  <c r="BK138" i="2"/>
  <c r="J134" i="2"/>
  <c r="J132" i="2"/>
  <c r="BK130" i="2"/>
  <c r="BK124" i="2"/>
  <c r="J122" i="2"/>
  <c r="F35" i="2"/>
  <c r="BK143" i="2"/>
  <c r="J139" i="2"/>
  <c r="J136" i="2"/>
  <c r="BK134" i="2"/>
  <c r="J130" i="2"/>
  <c r="BK128" i="2"/>
  <c r="BK126" i="2"/>
  <c r="J207" i="2"/>
  <c r="J206" i="2"/>
  <c r="BK204" i="2"/>
  <c r="BK202" i="2"/>
  <c r="BK199" i="2"/>
  <c r="J197" i="2"/>
  <c r="J195" i="2"/>
  <c r="BK193" i="2"/>
  <c r="BK191" i="2"/>
  <c r="BK189" i="2"/>
  <c r="J187" i="2"/>
  <c r="J185" i="2"/>
  <c r="BK183" i="2"/>
  <c r="J180" i="2"/>
  <c r="BK176" i="2"/>
  <c r="BK172" i="2"/>
  <c r="BK170" i="2"/>
  <c r="J168" i="2"/>
  <c r="BK165" i="2"/>
  <c r="BK164" i="2"/>
  <c r="J161" i="2"/>
  <c r="J158" i="2"/>
  <c r="J155" i="2"/>
  <c r="J151" i="2"/>
  <c r="BK149" i="2"/>
  <c r="BK145" i="2"/>
  <c r="J143" i="2"/>
  <c r="BK141" i="2"/>
  <c r="J138" i="2"/>
  <c r="BK135" i="2"/>
  <c r="BK132" i="2"/>
  <c r="J128" i="2"/>
  <c r="J125" i="2"/>
  <c r="J123" i="2"/>
  <c r="BK209" i="2"/>
  <c r="J208" i="2"/>
  <c r="BK206" i="2"/>
  <c r="J204" i="2"/>
  <c r="J202" i="2"/>
  <c r="J199" i="2"/>
  <c r="J198" i="2"/>
  <c r="J196" i="2"/>
  <c r="J194" i="2"/>
  <c r="J192" i="2"/>
  <c r="J190" i="2"/>
  <c r="J188" i="2"/>
  <c r="BK186" i="2"/>
  <c r="J184" i="2"/>
  <c r="BK182" i="2"/>
  <c r="BK179" i="2"/>
  <c r="J177" i="2"/>
  <c r="J173" i="2"/>
  <c r="BK169" i="2"/>
  <c r="BK166" i="2"/>
  <c r="BK163" i="2"/>
  <c r="BK157" i="2"/>
  <c r="BK155" i="2"/>
  <c r="J153" i="2"/>
  <c r="BK151" i="2"/>
  <c r="J147" i="2"/>
  <c r="J145" i="2"/>
  <c r="BK139" i="2"/>
  <c r="BK136" i="2"/>
  <c r="J133" i="2"/>
  <c r="J131" i="2"/>
  <c r="BK127" i="2"/>
  <c r="BK123" i="2"/>
  <c r="AS94" i="1"/>
  <c r="J182" i="2"/>
  <c r="J181" i="2"/>
  <c r="J179" i="2"/>
  <c r="BK178" i="2"/>
  <c r="J176" i="2"/>
  <c r="BK175" i="2"/>
  <c r="J174" i="2"/>
  <c r="BK173" i="2"/>
  <c r="J172" i="2"/>
  <c r="J170" i="2"/>
  <c r="BK167" i="2"/>
  <c r="J166" i="2"/>
  <c r="J164" i="2"/>
  <c r="J163" i="2"/>
  <c r="J162" i="2"/>
  <c r="BK161" i="2"/>
  <c r="BK160" i="2"/>
  <c r="BK159" i="2"/>
  <c r="BK158" i="2"/>
  <c r="BK156" i="2"/>
  <c r="J154" i="2"/>
  <c r="BK152" i="2"/>
  <c r="J150" i="2"/>
  <c r="J149" i="2"/>
  <c r="J148" i="2"/>
  <c r="BK147" i="2"/>
  <c r="BK144" i="2"/>
  <c r="BK142" i="2"/>
  <c r="BK140" i="2"/>
  <c r="BK137" i="2"/>
  <c r="J135" i="2"/>
  <c r="BK131" i="2"/>
  <c r="J129" i="2"/>
  <c r="J127" i="2"/>
  <c r="BK125" i="2"/>
  <c r="P121" i="2" l="1"/>
  <c r="P120" i="2"/>
  <c r="R200" i="2"/>
  <c r="BK121" i="2"/>
  <c r="J121" i="2"/>
  <c r="J98" i="2"/>
  <c r="R121" i="2"/>
  <c r="R120" i="2"/>
  <c r="R119" i="2"/>
  <c r="T121" i="2"/>
  <c r="T120" i="2" s="1"/>
  <c r="BK200" i="2"/>
  <c r="J200" i="2"/>
  <c r="J99" i="2"/>
  <c r="P200" i="2"/>
  <c r="T200" i="2"/>
  <c r="J91" i="2"/>
  <c r="E109" i="2"/>
  <c r="J116" i="2"/>
  <c r="BE124" i="2"/>
  <c r="BE127" i="2"/>
  <c r="BE130" i="2"/>
  <c r="BE133" i="2"/>
  <c r="BE134" i="2"/>
  <c r="BE135" i="2"/>
  <c r="BE138" i="2"/>
  <c r="BE140" i="2"/>
  <c r="BE141" i="2"/>
  <c r="BE143" i="2"/>
  <c r="BE146" i="2"/>
  <c r="BE149" i="2"/>
  <c r="BE153" i="2"/>
  <c r="BE155" i="2"/>
  <c r="BE157" i="2"/>
  <c r="BE160" i="2"/>
  <c r="BE165" i="2"/>
  <c r="BE166" i="2"/>
  <c r="BE169" i="2"/>
  <c r="BE172" i="2"/>
  <c r="BE177" i="2"/>
  <c r="F91" i="2"/>
  <c r="J113" i="2"/>
  <c r="BE122" i="2"/>
  <c r="BE123" i="2"/>
  <c r="BE126" i="2"/>
  <c r="BE129" i="2"/>
  <c r="BE132" i="2"/>
  <c r="BE137" i="2"/>
  <c r="BE145" i="2"/>
  <c r="BE147" i="2"/>
  <c r="BE154" i="2"/>
  <c r="BE156" i="2"/>
  <c r="BE158" i="2"/>
  <c r="BE162" i="2"/>
  <c r="BE164" i="2"/>
  <c r="BE168" i="2"/>
  <c r="BE170" i="2"/>
  <c r="BE173" i="2"/>
  <c r="BE174" i="2"/>
  <c r="BE178" i="2"/>
  <c r="BE179" i="2"/>
  <c r="BE184" i="2"/>
  <c r="BE185" i="2"/>
  <c r="BE186" i="2"/>
  <c r="BE187" i="2"/>
  <c r="BE194" i="2"/>
  <c r="BE195" i="2"/>
  <c r="BE202" i="2"/>
  <c r="BE203" i="2"/>
  <c r="BE205" i="2"/>
  <c r="BE207" i="2"/>
  <c r="BE208" i="2"/>
  <c r="BE209" i="2"/>
  <c r="F92" i="2"/>
  <c r="BE125" i="2"/>
  <c r="BE128" i="2"/>
  <c r="BE131" i="2"/>
  <c r="BE136" i="2"/>
  <c r="BE139" i="2"/>
  <c r="BE142" i="2"/>
  <c r="BE144" i="2"/>
  <c r="BE148" i="2"/>
  <c r="BE150" i="2"/>
  <c r="BE151" i="2"/>
  <c r="BE152" i="2"/>
  <c r="BE159" i="2"/>
  <c r="BE161" i="2"/>
  <c r="BE163" i="2"/>
  <c r="BE167" i="2"/>
  <c r="BE171" i="2"/>
  <c r="BE175" i="2"/>
  <c r="BE176" i="2"/>
  <c r="BE180" i="2"/>
  <c r="BE181" i="2"/>
  <c r="BE182" i="2"/>
  <c r="BE183" i="2"/>
  <c r="BE188" i="2"/>
  <c r="BE189" i="2"/>
  <c r="BE190" i="2"/>
  <c r="BE191" i="2"/>
  <c r="BE192" i="2"/>
  <c r="BE193" i="2"/>
  <c r="BE196" i="2"/>
  <c r="BE197" i="2"/>
  <c r="BE198" i="2"/>
  <c r="BE199" i="2"/>
  <c r="BE201" i="2"/>
  <c r="BE204" i="2"/>
  <c r="BE206" i="2"/>
  <c r="BB95" i="1"/>
  <c r="BB94" i="1" s="1"/>
  <c r="W31" i="1" s="1"/>
  <c r="F37" i="2"/>
  <c r="BD95" i="1"/>
  <c r="BD94" i="1"/>
  <c r="W33" i="1"/>
  <c r="F34" i="2"/>
  <c r="BA95" i="1" s="1"/>
  <c r="BA94" i="1" s="1"/>
  <c r="AW94" i="1" s="1"/>
  <c r="AK30" i="1" s="1"/>
  <c r="F36" i="2"/>
  <c r="BC95" i="1"/>
  <c r="BC94" i="1"/>
  <c r="AY94" i="1" s="1"/>
  <c r="J34" i="2"/>
  <c r="AW95" i="1"/>
  <c r="T119" i="2" l="1"/>
  <c r="P119" i="2"/>
  <c r="AU95" i="1" s="1"/>
  <c r="AU94" i="1" s="1"/>
  <c r="BK120" i="2"/>
  <c r="J120" i="2"/>
  <c r="J97" i="2"/>
  <c r="AX94" i="1"/>
  <c r="W32" i="1"/>
  <c r="J33" i="2"/>
  <c r="AV95" i="1" s="1"/>
  <c r="AT95" i="1" s="1"/>
  <c r="W30" i="1"/>
  <c r="F33" i="2"/>
  <c r="AZ95" i="1" s="1"/>
  <c r="AZ94" i="1" s="1"/>
  <c r="AV94" i="1" s="1"/>
  <c r="AK29" i="1" s="1"/>
  <c r="BK119" i="2" l="1"/>
  <c r="J119" i="2"/>
  <c r="J96" i="2" s="1"/>
  <c r="AT94" i="1"/>
  <c r="W29" i="1"/>
  <c r="J30" i="2" l="1"/>
  <c r="AG95" i="1" s="1"/>
  <c r="AG94" i="1" s="1"/>
  <c r="AK26" i="1" s="1"/>
  <c r="J39" i="2" l="1"/>
  <c r="AN95" i="1"/>
  <c r="AK35" i="1"/>
  <c r="AN94" i="1"/>
</calcChain>
</file>

<file path=xl/sharedStrings.xml><?xml version="1.0" encoding="utf-8"?>
<sst xmlns="http://schemas.openxmlformats.org/spreadsheetml/2006/main" count="1967" uniqueCount="611">
  <si>
    <t>Export Komplet</t>
  </si>
  <si>
    <t/>
  </si>
  <si>
    <t>2.0</t>
  </si>
  <si>
    <t>ZAMOK</t>
  </si>
  <si>
    <t>False</t>
  </si>
  <si>
    <t>{dcf6b518-cf8b-4a60-a0ee-1a5b4f64f789}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</si>
  <si>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</si>
  <si>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</si>
  <si>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</si>
  <si>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</si>
  <si>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</si>
  <si>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</si>
  <si>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</si>
  <si>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</si>
  <si>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</si>
  <si>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</si>
  <si>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</si>
  <si>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vyšší a nižší zeleně v obvodu OŘ Brno 2023 - 2025 - ST Jihlava</t>
  </si>
  <si>
    <t>KSO:</t>
  </si>
  <si>
    <t>CC-CZ:</t>
  </si>
  <si>
    <t>Místo:</t>
  </si>
  <si>
    <t xml:space="preserve"> </t>
  </si>
  <si>
    <t>Datum:</t>
  </si>
  <si>
    <t>6. 2. 2023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</si>
  <si>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</si>
  <si>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</si>
  <si>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</si>
  <si>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</si>
  <si>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</si>
  <si>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</si>
  <si>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</si>
  <si>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</si>
  <si>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</si>
  <si>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</si>
  <si>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</si>
  <si>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</si>
  <si>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																						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</si>
  <si>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</si>
  <si>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</si>
  <si>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</si>
  <si>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</si>
  <si>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</si>
  <si>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</si>
  <si>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</si>
  <si>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</si>
  <si>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</si>
  <si>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</si>
  <si>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</si>
  <si>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</si>
  <si>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</si>
  <si>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</si>
  <si>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</si>
  <si>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</si>
  <si>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</si>
  <si>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</si>
  <si>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</si>
  <si>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</si>
  <si>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</si>
  <si>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</si>
  <si>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</si>
  <si>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</si>
  <si>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</si>
  <si>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</si>
  <si>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</si>
  <si>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</si>
  <si>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</si>
  <si>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</si>
  <si>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</si>
  <si>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</si>
  <si>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</si>
  <si>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</si>
  <si>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</si>
  <si>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</si>
  <si>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</si>
  <si>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</si>
  <si>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</si>
  <si>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</si>
  <si>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</si>
  <si>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</si>
  <si>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</si>
  <si>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</si>
  <si>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</si>
  <si>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</si>
  <si>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Údržba zeleně</t>
  </si>
  <si>
    <t>STA</t>
  </si>
  <si>
    <t>1</t>
  </si>
  <si>
    <t>{0f1c6654-45ec-453c-93ff-2c7a3feab56b}</t>
  </si>
  <si>
    <t>2</t>
  </si>
  <si>
    <t>KRYCÍ LIST SOUPISU PRACÍ</t>
  </si>
  <si>
    <t>Objekt:</t>
  </si>
  <si>
    <t>01.1 - Údržba zeleně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</si>
  <si>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</si>
  <si>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</si>
  <si>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</si>
  <si>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</si>
  <si>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</si>
  <si>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</si>
  <si>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</si>
  <si>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</si>
  <si>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</si>
  <si>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</si>
  <si>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</si>
  <si>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</si>
  <si>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</si>
  <si>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</si>
  <si>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</si>
  <si>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</si>
  <si>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</si>
  <si>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</si>
  <si>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</si>
  <si>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</si>
  <si>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</si>
  <si>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</si>
  <si>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</si>
  <si>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</si>
  <si>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</si>
  <si>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</si>
  <si>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</si>
  <si>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</si>
  <si>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</si>
  <si>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</si>
  <si>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4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</si>
  <si>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</si>
  <si>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</si>
  <si>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3</t>
  </si>
  <si>
    <t>5904005110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</si>
  <si>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</t>
  </si>
  <si>
    <t>ha</t>
  </si>
  <si>
    <t>6</t>
  </si>
  <si>
    <t>5904005120</t>
  </si>
  <si>
    <t xml:space="preserve"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</t>
  </si>
  <si>
    <t>8</t>
  </si>
  <si>
    <t>5904010010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</si>
  <si>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</si>
  <si>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10</t>
  </si>
  <si>
    <t>5904015010</t>
  </si>
  <si>
    <t>Vypalování travních porostů řízeným plamenem. Poznámka: 1. V cenách jsou započteny náklady na řízené vypalování porostu a protipožární opatření. 2. V cenách nejsou obsaženy náklady na střežení ošetřených míst.</t>
  </si>
  <si>
    <t>12</t>
  </si>
  <si>
    <t>7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</si>
  <si>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</si>
  <si>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</t>
  </si>
  <si>
    <t>14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</si>
  <si>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</si>
  <si>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</t>
  </si>
  <si>
    <t>16</t>
  </si>
  <si>
    <t>9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</si>
  <si>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</si>
  <si>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</t>
  </si>
  <si>
    <t>18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</si>
  <si>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</si>
  <si>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</t>
  </si>
  <si>
    <t>20</t>
  </si>
  <si>
    <t>11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</si>
  <si>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</si>
  <si>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</t>
  </si>
  <si>
    <t>hod</t>
  </si>
  <si>
    <t>22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</si>
  <si>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</si>
  <si>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</t>
  </si>
  <si>
    <t>24</t>
  </si>
  <si>
    <t>13</t>
  </si>
  <si>
    <t>5904025110</t>
  </si>
  <si>
    <t>Ořez větví místně ručně kontinuálně strojně v šíři 3 metry od osy koleje. Poznámka: 1. V cenách jsou započteny náklady na ruční odborné vyřezání z terénu nebo plošiny a/nebo profilu kontinuálně do vzdálenosti 3 m od osy koleje do výšky 5 m od temene kolej</t>
  </si>
  <si>
    <t>km</t>
  </si>
  <si>
    <t>26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</si>
  <si>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</si>
  <si>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</si>
  <si>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28</t>
  </si>
  <si>
    <t>5904031010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</si>
  <si>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</t>
  </si>
  <si>
    <t>30</t>
  </si>
  <si>
    <t>5904031020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</si>
  <si>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</t>
  </si>
  <si>
    <t>32</t>
  </si>
  <si>
    <t>17</t>
  </si>
  <si>
    <t>5904035010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</si>
  <si>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</t>
  </si>
  <si>
    <t>kus</t>
  </si>
  <si>
    <t>34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</si>
  <si>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</si>
  <si>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</t>
  </si>
  <si>
    <t>36</t>
  </si>
  <si>
    <t>19</t>
  </si>
  <si>
    <t>5904035030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</si>
  <si>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</t>
  </si>
  <si>
    <t>38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</si>
  <si>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</si>
  <si>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</t>
  </si>
  <si>
    <t>40</t>
  </si>
  <si>
    <t>5904035050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</si>
  <si>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</t>
  </si>
  <si>
    <t>42</t>
  </si>
  <si>
    <t>5904035060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</si>
  <si>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</t>
  </si>
  <si>
    <t>44</t>
  </si>
  <si>
    <t>23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</si>
  <si>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</si>
  <si>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</t>
  </si>
  <si>
    <t>46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</si>
  <si>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</si>
  <si>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</t>
  </si>
  <si>
    <t>48</t>
  </si>
  <si>
    <t>25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</si>
  <si>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</si>
  <si>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</t>
  </si>
  <si>
    <t>50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</si>
  <si>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</si>
  <si>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</t>
  </si>
  <si>
    <t>52</t>
  </si>
  <si>
    <t>27</t>
  </si>
  <si>
    <t>5904035150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</si>
  <si>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</t>
  </si>
  <si>
    <t>54</t>
  </si>
  <si>
    <t>5904035160</t>
  </si>
  <si>
    <t xml:space="preserve"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</t>
  </si>
  <si>
    <t>56</t>
  </si>
  <si>
    <t>29</t>
  </si>
  <si>
    <t>5904040010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</si>
  <si>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</t>
  </si>
  <si>
    <t>58</t>
  </si>
  <si>
    <t>5904040020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</si>
  <si>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</t>
  </si>
  <si>
    <t>60</t>
  </si>
  <si>
    <t>31</t>
  </si>
  <si>
    <t>5904040030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</si>
  <si>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</t>
  </si>
  <si>
    <t>62</t>
  </si>
  <si>
    <t>5904040040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</si>
  <si>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</t>
  </si>
  <si>
    <t>64</t>
  </si>
  <si>
    <t>33</t>
  </si>
  <si>
    <t>5904040050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</si>
  <si>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</t>
  </si>
  <si>
    <t>66</t>
  </si>
  <si>
    <t>5904040060</t>
  </si>
  <si>
    <t xml:space="preserve"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</t>
  </si>
  <si>
    <t>68</t>
  </si>
  <si>
    <t>35</t>
  </si>
  <si>
    <t>5904040110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</si>
  <si>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</t>
  </si>
  <si>
    <t>70</t>
  </si>
  <si>
    <t>5904040120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</si>
  <si>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</t>
  </si>
  <si>
    <t>72</t>
  </si>
  <si>
    <t>37</t>
  </si>
  <si>
    <t>5904040130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</si>
  <si>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</t>
  </si>
  <si>
    <t>74</t>
  </si>
  <si>
    <t>5904040140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</si>
  <si>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</t>
  </si>
  <si>
    <t>76</t>
  </si>
  <si>
    <t>39</t>
  </si>
  <si>
    <t>5904040150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</si>
  <si>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</t>
  </si>
  <si>
    <t>78</t>
  </si>
  <si>
    <t>5904040160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</si>
  <si>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</t>
  </si>
  <si>
    <t>80</t>
  </si>
  <si>
    <t>41</t>
  </si>
  <si>
    <t>5904040210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</si>
  <si>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</t>
  </si>
  <si>
    <t>82</t>
  </si>
  <si>
    <t>5904040220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</si>
  <si>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</t>
  </si>
  <si>
    <t>84</t>
  </si>
  <si>
    <t>43</t>
  </si>
  <si>
    <t>5904040230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</si>
  <si>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</t>
  </si>
  <si>
    <t>86</t>
  </si>
  <si>
    <t>5904040240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</si>
  <si>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</t>
  </si>
  <si>
    <t>88</t>
  </si>
  <si>
    <t>45</t>
  </si>
  <si>
    <t>5904040250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</si>
  <si>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</t>
  </si>
  <si>
    <t>90</t>
  </si>
  <si>
    <t>5904040260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</si>
  <si>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</t>
  </si>
  <si>
    <t>92</t>
  </si>
  <si>
    <t>47</t>
  </si>
  <si>
    <t>5904040310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</si>
  <si>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</t>
  </si>
  <si>
    <t>94</t>
  </si>
  <si>
    <t>5904040320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</si>
  <si>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</t>
  </si>
  <si>
    <t>96</t>
  </si>
  <si>
    <t>49</t>
  </si>
  <si>
    <t>5904040330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</si>
  <si>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</t>
  </si>
  <si>
    <t>98</t>
  </si>
  <si>
    <t>5904040340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</si>
  <si>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</t>
  </si>
  <si>
    <t>100</t>
  </si>
  <si>
    <t>51</t>
  </si>
  <si>
    <t>5904040350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</si>
  <si>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</t>
  </si>
  <si>
    <t>102</t>
  </si>
  <si>
    <t>5904040360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</si>
  <si>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</t>
  </si>
  <si>
    <t>104</t>
  </si>
  <si>
    <t>53</t>
  </si>
  <si>
    <t>5904045010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</si>
  <si>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</t>
  </si>
  <si>
    <t>106</t>
  </si>
  <si>
    <t>5904045020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</si>
  <si>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</t>
  </si>
  <si>
    <t>108</t>
  </si>
  <si>
    <t>55</t>
  </si>
  <si>
    <t>5904045030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</si>
  <si>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</t>
  </si>
  <si>
    <t>110</t>
  </si>
  <si>
    <t>5904045040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</si>
  <si>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</t>
  </si>
  <si>
    <t>112</t>
  </si>
  <si>
    <t>57</t>
  </si>
  <si>
    <t>5904045050</t>
  </si>
  <si>
    <t xml:space="preserve"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</t>
  </si>
  <si>
    <t>114</t>
  </si>
  <si>
    <t>5904045110</t>
  </si>
  <si>
    <t>Odstranění pařezu biologicky průměru do 10 cm. Poznámka: 1. V cenách jsou započteny náklady na mechanickou likvidaci pařezu odtěžením, odfrézováním nebo na biologickou likvidaci aplikací chemikálie do vyvrtaných otvorů včetně jejího dodání, odstranění vzn</t>
  </si>
  <si>
    <t>116</t>
  </si>
  <si>
    <t>59</t>
  </si>
  <si>
    <t>5904045120</t>
  </si>
  <si>
    <t>Odstranění pařezu biologicky průměru přes 10 cm do 30 cm. Poznámka: 1. V cenách jsou započteny náklady na mechanickou likvidaci pařezu odtěžením, odfrézováním nebo na biologickou likvidaci aplikací chemikálie do vyvrtaných otvorů včetně jejího dodání, ods</t>
  </si>
  <si>
    <t>118</t>
  </si>
  <si>
    <t>5904045130</t>
  </si>
  <si>
    <t>Odstranění pařezu biologicky průměru přes 30 cm do 60 cm. Poznámka: 1. V cenách jsou započteny náklady na mechanickou likvidaci pařezu odtěžením, odfrézováním nebo na biologickou likvidaci aplikací chemikálie do vyvrtaných otvorů včetně jejího dodání, ods</t>
  </si>
  <si>
    <t>120</t>
  </si>
  <si>
    <t>61</t>
  </si>
  <si>
    <t>5904045140</t>
  </si>
  <si>
    <t>Odstranění pařezu biologicky průměru přes 60 cm do 100 cm. Poznámka: 1. V cenách jsou započteny náklady na mechanickou likvidaci pařezu odtěžením, odfrézováním nebo na biologickou likvidaci aplikací chemikálie do vyvrtaných otvorů včetně jejího dodání, od</t>
  </si>
  <si>
    <t>122</t>
  </si>
  <si>
    <t>5904045150</t>
  </si>
  <si>
    <t xml:space="preserve">Odstranění pařezu biologicky průměru přes 100 cm. Poznámka: 1. V cenách jsou započteny náklady na mechanickou likvidaci pařezu odtěžením, odfrézováním nebo na biologickou likvidaci aplikací chemikálie do vyvrtaných otvorů včetně jejího dodání, odstranění </t>
  </si>
  <si>
    <t>124</t>
  </si>
  <si>
    <t>63</t>
  </si>
  <si>
    <t>5904050010</t>
  </si>
  <si>
    <t>Ošetření řezné plochy pařezu herbicidem průměru do 10 cm. Poznámka: 1. V cenách jsou započteny náklady aplikace roztoku na pařez pro omezení růstu výmladnosti a náklady na dodávku obarveného herbicidu.</t>
  </si>
  <si>
    <t>126</t>
  </si>
  <si>
    <t>5904050020</t>
  </si>
  <si>
    <t>Ošetření řezné plochy pařezu herbicidem průměru přes 10 cm do 30 cm. Poznámka: 1. V cenách jsou započteny náklady aplikace roztoku na pařez pro omezení růstu výmladnosti a náklady na dodávku obarveného herbicidu.</t>
  </si>
  <si>
    <t>128</t>
  </si>
  <si>
    <t>65</t>
  </si>
  <si>
    <t>5904050030</t>
  </si>
  <si>
    <t>Ošetření řezné plochy pařezu herbicidem průměru přes 30 cm do 60 cm. Poznámka: 1. V cenách jsou započteny náklady aplikace roztoku na pařez pro omezení růstu výmladnosti a náklady na dodávku obarveného herbicidu.</t>
  </si>
  <si>
    <t>130</t>
  </si>
  <si>
    <t>5904050040</t>
  </si>
  <si>
    <t>Ošetření řezné plochy pařezu herbicidem průměru přes 60 cm do 100 cm. Poznámka: 1. V cenách jsou započteny náklady aplikace roztoku na pařez pro omezení růstu výmladnosti a náklady na dodávku obarveného herbicidu.</t>
  </si>
  <si>
    <t>132</t>
  </si>
  <si>
    <t>67</t>
  </si>
  <si>
    <t>5904050050</t>
  </si>
  <si>
    <t>Ošetření řezné plochy pařezu herbicidem průměru přes 100 cm. Poznámka: 1. V cenách jsou započteny náklady aplikace roztoku na pařez pro omezení růstu výmladnosti a náklady na dodávku obarveného herbicidu.</t>
  </si>
  <si>
    <t>134</t>
  </si>
  <si>
    <t>5904065010</t>
  </si>
  <si>
    <t>Výsadba stromů listnatých.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</si>
  <si>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136</t>
  </si>
  <si>
    <t>69</t>
  </si>
  <si>
    <t>5904065020</t>
  </si>
  <si>
    <t>Výsadba stromů jehličnatých.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</si>
  <si>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138</t>
  </si>
  <si>
    <t>5904070010</t>
  </si>
  <si>
    <t>Ošetřování stromů do doby jejich samostatného růstu. Poznámka: 1. V cenách jsou započteny náklady na hnojení, zalévání, okopávání a odplevelení, sestřih větví, opravu stability opěry včetně nákladů na hnojivo a vodu.</t>
  </si>
  <si>
    <t>140</t>
  </si>
  <si>
    <t>71</t>
  </si>
  <si>
    <t>5904075010</t>
  </si>
  <si>
    <t>Výsadba keřů listnatých. Poznámka: 1. V cenách jsou započteny náklady na výkop jámy, osazení, zásyp, zajištění ukotvením, ochrana před okusem a vysycháním, úpravu terénu vodu a hnojivo. 2. V cenách nejsou obsaženy náklady na dodávku keřů.</t>
  </si>
  <si>
    <t>142</t>
  </si>
  <si>
    <t>5904075020</t>
  </si>
  <si>
    <t>Výsadba keřů jehličnatých. Poznámka: 1. V cenách jsou započteny náklady na výkop jámy, osazení, zásyp, zajištění ukotvením, ochrana před okusem a vysycháním, úpravu terénu vodu a hnojivo. 2. V cenách nejsou obsaženy náklady na dodávku keřů.</t>
  </si>
  <si>
    <t>144</t>
  </si>
  <si>
    <t>73</t>
  </si>
  <si>
    <t>5904080010</t>
  </si>
  <si>
    <t>Ošetřování keřů do doby jejich samostatného růstu. Poznámka: 1. V cenách jsou započteny náklady na hnojení, zalévání, okopávání a odplevelení, sestřih větví, opravu stability opěry včetně nákladů na hnojivo a vodu.</t>
  </si>
  <si>
    <t>146</t>
  </si>
  <si>
    <t>5914095010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</si>
  <si>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</t>
  </si>
  <si>
    <t>148</t>
  </si>
  <si>
    <t>75</t>
  </si>
  <si>
    <t>M</t>
  </si>
  <si>
    <t>5954101010</t>
  </si>
  <si>
    <t>Herbicidy Dicopur M 750</t>
  </si>
  <si>
    <t>litr</t>
  </si>
  <si>
    <t>150</t>
  </si>
  <si>
    <t>5954101035</t>
  </si>
  <si>
    <t>Herbicidy Roundup Klasik Pro</t>
  </si>
  <si>
    <t>152</t>
  </si>
  <si>
    <t>77</t>
  </si>
  <si>
    <t>5954101040</t>
  </si>
  <si>
    <t>Herbicidy Roundup Flex</t>
  </si>
  <si>
    <t>154</t>
  </si>
  <si>
    <t>5954101045</t>
  </si>
  <si>
    <t>Herbicidy Roundup Klasik</t>
  </si>
  <si>
    <t>156</t>
  </si>
  <si>
    <t>OST</t>
  </si>
  <si>
    <t>Ostatní</t>
  </si>
  <si>
    <t>79</t>
  </si>
  <si>
    <t>9902100100</t>
  </si>
  <si>
    <t>Doprava obousměrná mechanizací o nosnosti přes 3,5 t sypanin (kameniva, písku, suti, dlažebních kostek, atd.) do 10 km Poznámka: 1. Ceny jsou určeny pro dopravu silničními i kolejovými vozidly. 2. V cenách obousměrné dopravy jsou započteny náklady na přep</t>
  </si>
  <si>
    <t>t</t>
  </si>
  <si>
    <t>262144</t>
  </si>
  <si>
    <t>158</t>
  </si>
  <si>
    <t>9902100200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</si>
  <si>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</t>
  </si>
  <si>
    <t>160</t>
  </si>
  <si>
    <t>81</t>
  </si>
  <si>
    <t>9902100300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</si>
  <si>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</t>
  </si>
  <si>
    <t>162</t>
  </si>
  <si>
    <t>9902109100</t>
  </si>
  <si>
    <t>Doprava obousměrná mechanizací o nosnosti přes 3,5 t sypanin (kameniva, písku, suti, dlažebních kostek, atd.) příplatek za každý další 1 km Poznámka: 1. Ceny jsou určeny pro dopravu silničními i kolejovými vozidly. 2. V cenách obousměrné dopravy jsou zapo</t>
  </si>
  <si>
    <t>164</t>
  </si>
  <si>
    <t>83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</si>
  <si>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</si>
  <si>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</t>
  </si>
  <si>
    <t>166</t>
  </si>
  <si>
    <t>9903109100</t>
  </si>
  <si>
    <t>Přeprava mechanizace na místo prováděných prací o hmotnosti do 12 t příplatek za každý další 1 km Poznámka: 1. Ceny jsou určeny pro dopravu mechanizmů na místo prováděných prací po silnici i po kolejích. 2. V ceně jsou započteny i náklady na zpáteční cest</t>
  </si>
  <si>
    <t>168</t>
  </si>
  <si>
    <t>85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</si>
  <si>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</si>
  <si>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</t>
  </si>
  <si>
    <t>170</t>
  </si>
  <si>
    <t>9903209100</t>
  </si>
  <si>
    <t>Přeprava mechanizace na místo prováděných prací o hmotnosti přes 12 t příplatek za každý další 1 km Poznámka: 1. Ceny jsou určeny pro dopravu mechanizmů na místo prováděných prací po silnici i po kolejích. 2. V ceně jsou započteny i náklady na zpáteční ce</t>
  </si>
  <si>
    <t>172</t>
  </si>
  <si>
    <t>87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</si>
  <si>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</si>
  <si>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</t>
  </si>
  <si>
    <t>174</t>
  </si>
  <si>
    <t>Položka typu OST</t>
  </si>
  <si>
    <t>Položka typu M</t>
  </si>
  <si>
    <t>Položka typu PSV</t>
  </si>
  <si>
    <t>Položka typu HSV</t>
  </si>
  <si>
    <t>eGTypPolozky</t>
  </si>
  <si>
    <t>Ostatní náklady</t>
  </si>
  <si>
    <t>Vedlejší a ostatní náklady</t>
  </si>
  <si>
    <t>VON</t>
  </si>
  <si>
    <t>Inženýrský objekt</t>
  </si>
  <si>
    <t>ING</t>
  </si>
  <si>
    <t>Provozní soubor</t>
  </si>
  <si>
    <t>PRO</t>
  </si>
  <si>
    <t>Stavební objekt</t>
  </si>
  <si>
    <t>eGTypZakazky</t>
  </si>
  <si>
    <t>Snížená sazba DPH přenesená</t>
  </si>
  <si>
    <t>Základní sazba DPH přenesená</t>
  </si>
  <si>
    <t>Nulová sazba DPH</t>
  </si>
  <si>
    <t>Snížená sazba DPH</t>
  </si>
  <si>
    <t>Základní sazba DPH</t>
  </si>
  <si>
    <t>eGSazbaDPH</t>
  </si>
  <si>
    <t>Význam</t>
  </si>
  <si>
    <t>Hodnota</t>
  </si>
  <si>
    <t>Typ věty</t>
  </si>
  <si>
    <t>Datová věta</t>
  </si>
  <si>
    <t>Double</t>
  </si>
  <si>
    <t>Normohodiny položky ze soupisu</t>
  </si>
  <si>
    <t>N</t>
  </si>
  <si>
    <t>Nh</t>
  </si>
  <si>
    <t>Suť položky ze soupisu</t>
  </si>
  <si>
    <t>A</t>
  </si>
  <si>
    <t>Suť</t>
  </si>
  <si>
    <t>Hmotnost položky ze soupisu</t>
  </si>
  <si>
    <t>Hmotnost</t>
  </si>
  <si>
    <t>Sazba DPH pro položku</t>
  </si>
  <si>
    <t>20, 150</t>
  </si>
  <si>
    <t>Text,Text,Double</t>
  </si>
  <si>
    <t>Výkaz výměr (figura, výraz, výměra) ze soupisu</t>
  </si>
  <si>
    <t>vv</t>
  </si>
  <si>
    <t>Memo</t>
  </si>
  <si>
    <t>Plný popis položky ze soupisu</t>
  </si>
  <si>
    <t>pp</t>
  </si>
  <si>
    <t>Poznámka k souboru cen ze soupisu</t>
  </si>
  <si>
    <t>psc</t>
  </si>
  <si>
    <t>Poznámka položky ze soupisu</t>
  </si>
  <si>
    <t>p</t>
  </si>
  <si>
    <t>String</t>
  </si>
  <si>
    <t>Zařazení položky do cenové soustavy</t>
  </si>
  <si>
    <t>Cena celkem vyčíslena jako J.Cena * Množství</t>
  </si>
  <si>
    <t>Cena celkem</t>
  </si>
  <si>
    <t>Jednotková cena položky</t>
  </si>
  <si>
    <t>J.Cena</t>
  </si>
  <si>
    <t>Množství položky soupisu</t>
  </si>
  <si>
    <t>Měrná jednotka položky</t>
  </si>
  <si>
    <t>Popis položky ze soupisu</t>
  </si>
  <si>
    <t>Kód položky ze soupisu</t>
  </si>
  <si>
    <t>Typ položky soupisu</t>
  </si>
  <si>
    <t>Long</t>
  </si>
  <si>
    <t>Pořadové číslo položky soupisu</t>
  </si>
  <si>
    <t>Přebírá se z Krycího listu soupisu</t>
  </si>
  <si>
    <t>Zadavatel</t>
  </si>
  <si>
    <t>Date</t>
  </si>
  <si>
    <t>Datum</t>
  </si>
  <si>
    <t>Místo</t>
  </si>
  <si>
    <t>20 + 120</t>
  </si>
  <si>
    <t>Soupis</t>
  </si>
  <si>
    <t>Kód a název objektu</t>
  </si>
  <si>
    <t>Objekt</t>
  </si>
  <si>
    <t>Přebírá se z Rekapitulace stavby</t>
  </si>
  <si>
    <t>Stavba</t>
  </si>
  <si>
    <t>znaků</t>
  </si>
  <si>
    <t>(A/N)</t>
  </si>
  <si>
    <t>atributu</t>
  </si>
  <si>
    <t>Max. počet</t>
  </si>
  <si>
    <t>Povinný</t>
  </si>
  <si>
    <t>Název</t>
  </si>
  <si>
    <t>Soupis prací</t>
  </si>
  <si>
    <t>Cena celkem za díl ze soupisu</t>
  </si>
  <si>
    <t>20 + 100</t>
  </si>
  <si>
    <t>Kód a název dílu ze soupisu</t>
  </si>
  <si>
    <t>Kód a název objektu, přebírá se z Krycího listu soupisu</t>
  </si>
  <si>
    <t>Kód a název objektu, přebírá se z Krycího listu soupisu</t>
  </si>
  <si>
    <t>Rekapitulace členění soupisu prací</t>
  </si>
  <si>
    <t>Cena s DPH za daný soupis</t>
  </si>
  <si>
    <t>Cena s DPH</t>
  </si>
  <si>
    <t>Cena bez DPH za daný soupis</t>
  </si>
  <si>
    <t>Hodnota DPH</t>
  </si>
  <si>
    <t>Základna DPH určena součtem celkové ceny z položek aktuálního soupisu</t>
  </si>
  <si>
    <t>Základna DPH</t>
  </si>
  <si>
    <t>eGSazbaDph</t>
  </si>
  <si>
    <t>Rekapitulace sazeb DPH na položkách aktuálního soupisu</t>
  </si>
  <si>
    <t>Sazba DPH</t>
  </si>
  <si>
    <t>Poznámka k soupisu prací</t>
  </si>
  <si>
    <t>Poznámka</t>
  </si>
  <si>
    <t>Klasifikace produkce podle činností</t>
  </si>
  <si>
    <t>CZ-CPA</t>
  </si>
  <si>
    <t>Společný slovník pro veřejné zakázky</t>
  </si>
  <si>
    <t>CZ-CPV</t>
  </si>
  <si>
    <t>Klasifikace stavbeních děl</t>
  </si>
  <si>
    <t>CC-CZ</t>
  </si>
  <si>
    <t>Klasifikace stavebního objektu</t>
  </si>
  <si>
    <t>KSO</t>
  </si>
  <si>
    <t>Kód a název soupisu</t>
  </si>
  <si>
    <t>Krycí list soupisu</t>
  </si>
  <si>
    <t>Typ zakázky</t>
  </si>
  <si>
    <t>Cena spolu s DPH za daný objekt</t>
  </si>
  <si>
    <t>Cena bez DPH za daný objekt</t>
  </si>
  <si>
    <t>Název objektu</t>
  </si>
  <si>
    <t>Objektu, Soupis prací</t>
  </si>
  <si>
    <t>Kód objektu</t>
  </si>
  <si>
    <t>Rekapitulace objektů stavby a soupisů prací</t>
  </si>
  <si>
    <t>Celková cena s DPH za celou stavbu</t>
  </si>
  <si>
    <t>Celková cena bez DPH za celou stavbu. Sčítává se ze všech listů.</t>
  </si>
  <si>
    <t>Základna DPH určena součtem celkové ceny z položek soupisů</t>
  </si>
  <si>
    <t>Rekapitulace sazeb DPH u položek soupisů</t>
  </si>
  <si>
    <t>Poznámka k zadání</t>
  </si>
  <si>
    <t>Uchazeč veřejné zakázky</t>
  </si>
  <si>
    <t>DIČ zadavatele zadaní</t>
  </si>
  <si>
    <t>DIČ</t>
  </si>
  <si>
    <t>IČ zadavatele zadaní</t>
  </si>
  <si>
    <t>IČ</t>
  </si>
  <si>
    <t>Zadavatel zadaní</t>
  </si>
  <si>
    <t>Datum vykonaného exportu</t>
  </si>
  <si>
    <t>Místo stavby</t>
  </si>
  <si>
    <t>Název stavby</t>
  </si>
  <si>
    <t>Kód stavby</t>
  </si>
  <si>
    <t>Rekapitulace stavby</t>
  </si>
  <si>
    <t>aby pole J.montáž bylo vyplněno nulou. Obě pole - J.materiál, J.Montáž u jedné položky by však neměly být vyplněny nulou.</t>
  </si>
  <si>
    <t>neobsahuje žádný materiál je přípustné, aby pole J.materiál bylo vyplněno nulou. V případech, kdy položka neobsahuje žádnou montáž je přípustné,</t>
  </si>
  <si>
    <t>Uchazeč v tomto případě by měl vyplnit všechna pole J.materiál a pole J.montáž nenulovými kladnými číslicemi. V případech, kdy položka</t>
  </si>
  <si>
    <t xml:space="preserve"> - J.montáž - jednotková cena montáže</t>
  </si>
  <si>
    <t xml:space="preserve"> - J.materiál - jednotková cena materiálu </t>
  </si>
  <si>
    <t>V případě, že sestavy soupisů prací neobsahují pole J.cena, potom ve všech soupisech prací obsahují pole:</t>
  </si>
  <si>
    <t>Poznámka - nepovinný údaj pro položku soupisu</t>
  </si>
  <si>
    <t>- pokud sestavy soupisů prací obsahují pole J.cena, měla by být všechna tato pole vyplněna nenulovými</t>
  </si>
  <si>
    <t>J.cena = jednotková cena v sestavě Soupis prací o maximálním počtu desetinných míst uvedených v poli</t>
  </si>
  <si>
    <t>Datum v sestavě Rekapitulace stavby - zde uchazeč vyplní datum vytvoření nabídky</t>
  </si>
  <si>
    <t>Pole IČ a DIČ v sestavě Rekapitulace stavby - zde uchazeč vyplní svoje IČ a DIČ</t>
  </si>
  <si>
    <t xml:space="preserve">Pole Uchazeč v sestavě Rekapitulace stavby - zde uchazeč vyplní svůj název (název subjektu) </t>
  </si>
  <si>
    <t xml:space="preserve">Uchazeč je pro podání nabídky povinen vyplnit žlutě podbarvená pole: </t>
  </si>
  <si>
    <t>modifikovány.</t>
  </si>
  <si>
    <t>Jednotlivé sestavy jsou v souboru provázány. Editovatelné pole jsou zvýrazněny žlutým podbarvením, ostatní pole neslouží k editaci a nesmí být jakkoliv</t>
  </si>
  <si>
    <t xml:space="preserve">Metodika pro zpracování </t>
  </si>
  <si>
    <t>Pokud je k řádku výkazu výměr evidovaný údaj ve sloupci Kód, jedná se o definovaný odkaz, na který se může odvolávat výkaz výměr z jiné položky.</t>
  </si>
  <si>
    <t>Výkaz výměr</t>
  </si>
  <si>
    <t>Poznámka k souboru cen a poznámka zadavatele</t>
  </si>
  <si>
    <t>Plný popis položky</t>
  </si>
  <si>
    <t>Ke každé položce soupisu prací se na samostatných řádcích může zobrazovat:</t>
  </si>
  <si>
    <t>Příslušnost položky do cenové soustavy</t>
  </si>
  <si>
    <t>Celková cena položky daná jako součin množství a j.ceny</t>
  </si>
  <si>
    <t xml:space="preserve">Cena celkem </t>
  </si>
  <si>
    <t>J.cenu položky.</t>
  </si>
  <si>
    <t xml:space="preserve">Jednotková cena položky. Zadaní může obsahovat namísto J.ceny sloupce J.materiál a J.montáž, jejichž součet definuje </t>
  </si>
  <si>
    <t>J.cena</t>
  </si>
  <si>
    <t>Množství v měrné jednotce</t>
  </si>
  <si>
    <t>Zkrácený popis položky</t>
  </si>
  <si>
    <t>Kód položky</t>
  </si>
  <si>
    <t>Typ položky: K - konstrukce, M - materiál, PP - plný popis, PSC - poznámka k souboru cen,  P - poznámka k položce, VV - výkaz výměr</t>
  </si>
  <si>
    <t>TYP</t>
  </si>
  <si>
    <t>Pořadové číslo položky v aktuálním soupisu</t>
  </si>
  <si>
    <t>Pro položky soupisu prací se zobrazují následující informace:</t>
  </si>
  <si>
    <t>inženýrského objektu, provozního souboru, vedlejších a ostatních nákladů.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</si>
  <si>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</si>
  <si>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</si>
  <si>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</si>
  <si>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</si>
  <si>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</si>
  <si>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i objekt stavby v případě, že neobsahuje podřízenou zakázku.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</si>
  <si>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</si>
  <si>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Soupis prací pro daný typ objektu</t>
  </si>
  <si>
    <t>Stavební objekt inženýrský</t>
  </si>
  <si>
    <t>Stavební objekt pozemní</t>
  </si>
  <si>
    <t>identifikovat, zda se jedná o objekt nebo soupis prací pro daný objekt:</t>
  </si>
  <si>
    <t>vedlejších a ostatních nákladů a ostatních nákladů s rekapitulací nabídkové ceny za jednotlivé soupisy prací. Na základě údaje Typ je možné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</si>
  <si>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</si>
  <si>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 xml:space="preserve">Termínem "uchazeč" (resp. zhotovitel) se myslí "účastník zadávacího řízení" ve smyslu zákona o zadávání veřejných zakázek. </t>
  </si>
  <si>
    <t>celkové nabídkové ceny uchazeče.</t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</si>
  <si>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</si>
  <si>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</si>
  <si>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t>ještě samostatné sestavy vymezené orámovaním a nadpisem sestavy.</t>
  </si>
  <si>
    <t>Soubor je složen ze záložky Rekapitulace stavby a záložek s názvem soupisu prací pro jednotlivé objekty ve formátu XLSX. Každá ze záložek přitom obsahuje</t>
  </si>
  <si>
    <t>Struktura</t>
  </si>
  <si>
    <t>Struktura údajů, formát souboru a metodika pro zpracování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</si>
</sst>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b/>
      <sz val="9"/>
      <name val="Trebuchet MS"/>
      <charset val="238"/>
    </font>
    <font>
      <b/>
      <sz val="11"/>
      <name val="Trebuchet MS"/>
      <charset val="238"/>
    </font>
    <font>
      <sz val="11"/>
      <name val="Trebuchet MS"/>
      <charset val="238"/>
    </font>
    <font>
      <b/>
      <sz val="16"/>
      <name val="Trebuchet MS"/>
      <charset val="238"/>
    </font>
    <font>
      <b/>
      <sz val="8"/>
      <name val="Arial CE"/>
      <charset val="238"/>
    </font>
    <font>
      <sz val="10"/>
      <name val="Trebuchet MS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 applyAlignment="1">
      <alignment vertical="top"/>
    </xf>
    <xf numFmtId="0" fontId="34" fillId="0" borderId="23" xfId="0" applyFont="1" applyBorder="1" applyAlignment="1">
      <alignment vertical="top"/>
    </xf>
    <xf numFmtId="0" fontId="34" fillId="0" borderId="24" xfId="0" applyFont="1" applyBorder="1" applyAlignment="1">
      <alignment vertical="top"/>
    </xf>
    <xf numFmtId="0" fontId="34" fillId="0" borderId="25" xfId="0" applyFont="1" applyBorder="1" applyAlignment="1">
      <alignment vertical="top"/>
    </xf>
    <xf numFmtId="0" fontId="34" fillId="0" borderId="26" xfId="0" applyFont="1" applyBorder="1" applyAlignment="1">
      <alignment vertical="top"/>
    </xf>
    <xf numFmtId="0" fontId="35" fillId="0" borderId="0" xfId="0" applyFont="1" applyBorder="1" applyAlignment="1">
      <alignment horizontal="left" vertical="top"/>
    </xf>
    <xf numFmtId="0" fontId="35" fillId="0" borderId="0" xfId="0" applyFont="1" applyBorder="1" applyAlignment="1">
      <alignment vertical="top"/>
    </xf>
    <xf numFmtId="0" fontId="35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left" vertical="center"/>
    </xf>
    <xf numFmtId="0" fontId="34" fillId="0" borderId="27" xfId="0" applyFont="1" applyBorder="1" applyAlignment="1">
      <alignment vertical="top"/>
    </xf>
    <xf numFmtId="0" fontId="35" fillId="0" borderId="0" xfId="0" applyFont="1" applyBorder="1" applyAlignment="1">
      <alignment horizontal="left" vertical="top"/>
    </xf>
    <xf numFmtId="0" fontId="36" fillId="0" borderId="26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4" fillId="0" borderId="26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/>
    </xf>
    <xf numFmtId="0" fontId="39" fillId="0" borderId="24" xfId="0" applyFont="1" applyBorder="1" applyAlignment="1"/>
    <xf numFmtId="0" fontId="38" fillId="0" borderId="24" xfId="0" applyFont="1" applyBorder="1" applyAlignment="1">
      <alignment horizontal="left"/>
    </xf>
    <xf numFmtId="0" fontId="34" fillId="0" borderId="27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34" fillId="0" borderId="28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4" fillId="0" borderId="0" xfId="0" applyFont="1" applyAlignment="1">
      <alignment vertical="top"/>
    </xf>
    <xf numFmtId="0" fontId="36" fillId="0" borderId="0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center" vertical="center"/>
    </xf>
    <xf numFmtId="0" fontId="36" fillId="0" borderId="23" xfId="0" applyFont="1" applyBorder="1" applyAlignment="1">
      <alignment horizontal="left" vertical="center"/>
    </xf>
    <xf numFmtId="0" fontId="36" fillId="0" borderId="24" xfId="0" applyFont="1" applyBorder="1" applyAlignment="1">
      <alignment horizontal="left" vertical="center"/>
    </xf>
    <xf numFmtId="0" fontId="0" fillId="0" borderId="24" xfId="0" applyBorder="1" applyAlignment="1">
      <alignment vertical="top"/>
    </xf>
    <xf numFmtId="0" fontId="36" fillId="0" borderId="25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wrapText="1"/>
    </xf>
    <xf numFmtId="49" fontId="35" fillId="0" borderId="0" xfId="0" applyNumberFormat="1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4" fillId="0" borderId="26" xfId="0" applyFont="1" applyBorder="1" applyAlignment="1">
      <alignment vertical="center" wrapText="1"/>
    </xf>
    <xf numFmtId="0" fontId="38" fillId="0" borderId="24" xfId="0" applyFont="1" applyBorder="1" applyAlignment="1">
      <alignment horizontal="left" vertical="center"/>
    </xf>
    <xf numFmtId="0" fontId="38" fillId="0" borderId="24" xfId="0" applyFont="1" applyBorder="1" applyAlignment="1">
      <alignment vertical="center"/>
    </xf>
    <xf numFmtId="0" fontId="39" fillId="0" borderId="24" xfId="0" applyFont="1" applyBorder="1" applyAlignment="1">
      <alignment vertical="center"/>
    </xf>
    <xf numFmtId="0" fontId="38" fillId="0" borderId="24" xfId="0" applyFont="1" applyBorder="1" applyAlignment="1">
      <alignment horizontal="center" vertical="center"/>
    </xf>
    <xf numFmtId="0" fontId="34" fillId="0" borderId="27" xfId="0" applyFont="1" applyBorder="1" applyAlignment="1">
      <alignment vertical="center" wrapText="1"/>
    </xf>
    <xf numFmtId="0" fontId="38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vertical="center"/>
    </xf>
    <xf numFmtId="0" fontId="39" fillId="0" borderId="0" xfId="0" applyFont="1" applyAlignment="1">
      <alignment vertical="center"/>
    </xf>
    <xf numFmtId="0" fontId="35" fillId="0" borderId="0" xfId="0" applyFont="1" applyBorder="1" applyAlignment="1">
      <alignment horizontal="center" vertical="top"/>
    </xf>
    <xf numFmtId="0" fontId="34" fillId="0" borderId="26" xfId="0" applyFont="1" applyBorder="1" applyAlignment="1">
      <alignment horizontal="left" vertical="center"/>
    </xf>
    <xf numFmtId="0" fontId="39" fillId="0" borderId="24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center" vertical="center"/>
    </xf>
    <xf numFmtId="0" fontId="41" fillId="0" borderId="0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0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0" fontId="34" fillId="0" borderId="23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42" fillId="0" borderId="0" xfId="0" applyFont="1" applyBorder="1" applyAlignment="1">
      <alignment horizontal="left" vertical="center"/>
    </xf>
    <xf numFmtId="0" fontId="42" fillId="0" borderId="24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4" fillId="0" borderId="0" xfId="0" applyFont="1" applyBorder="1" applyAlignment="1">
      <alignment vertical="top"/>
    </xf>
    <xf numFmtId="0" fontId="34" fillId="0" borderId="23" xfId="0" applyFont="1" applyBorder="1" applyAlignment="1">
      <alignment vertical="center" wrapText="1"/>
    </xf>
    <xf numFmtId="0" fontId="42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5" fillId="0" borderId="0" xfId="0" applyFont="1" applyBorder="1" applyAlignment="1">
      <alignment horizontal="left" vertical="center" wrapText="1"/>
    </xf>
    <xf numFmtId="0" fontId="35" fillId="0" borderId="0" xfId="0" applyFont="1" applyBorder="1" applyAlignment="1">
      <alignment vertical="center" wrapText="1"/>
    </xf>
    <xf numFmtId="49" fontId="35" fillId="0" borderId="0" xfId="0" applyNumberFormat="1" applyFont="1" applyBorder="1" applyAlignment="1">
      <alignment horizontal="left" vertical="center" wrapText="1"/>
    </xf>
    <xf numFmtId="49" fontId="35" fillId="0" borderId="0" xfId="0" applyNumberFormat="1" applyFont="1" applyBorder="1" applyAlignment="1">
      <alignment vertical="center" wrapText="1"/>
    </xf>
    <xf numFmtId="0" fontId="38" fillId="0" borderId="0" xfId="0" applyFont="1" applyBorder="1" applyAlignment="1">
      <alignment horizontal="left" vertical="center" wrapText="1"/>
    </xf>
    <xf numFmtId="0" fontId="38" fillId="0" borderId="24" xfId="0" applyFont="1" applyBorder="1" applyAlignment="1">
      <alignment horizontal="left" wrapText="1"/>
    </xf>
    <xf numFmtId="0" fontId="36" fillId="0" borderId="27" xfId="0" applyFont="1" applyBorder="1" applyAlignment="1">
      <alignment vertical="center" wrapText="1"/>
    </xf>
    <xf numFmtId="0" fontId="35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0"/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3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19"/>
      <c r="AL5" s="19"/>
      <c r="AM5" s="19"/>
      <c r="AN5" s="19"/>
      <c r="AO5" s="19"/>
      <c r="AP5" s="19"/>
      <c r="AQ5" s="19"/>
      <c r="AR5" s="17"/>
      <c r="BE5" s="210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15" t="s">
        <v>17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19"/>
      <c r="AL6" s="19"/>
      <c r="AM6" s="19"/>
      <c r="AN6" s="19"/>
      <c r="AO6" s="19"/>
      <c r="AP6" s="19"/>
      <c r="AQ6" s="19"/>
      <c r="AR6" s="17"/>
      <c r="BE6" s="211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1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11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1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11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11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1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11"/>
      <c r="BS13" s="14" t="s">
        <v>6</v>
      </c>
    </row>
    <row r="14" spans="1:74">
      <c r="B14" s="18"/>
      <c r="C14" s="19"/>
      <c r="D14" s="19"/>
      <c r="E14" s="216" t="s">
        <v>31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11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1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11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11"/>
      <c r="BS17" s="14" t="s">
        <v>33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1"/>
      <c r="BS18" s="14" t="s">
        <v>6</v>
      </c>
    </row>
    <row r="19" spans="1:71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11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11"/>
      <c r="BS20" s="14" t="s">
        <v>33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1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1"/>
    </row>
    <row r="23" spans="1:71" s="1" customFormat="1" ht="60" customHeight="1">
      <c r="B23" s="18"/>
      <c r="C23" s="19"/>
      <c r="D23" s="19"/>
      <c r="E23" s="218" t="s">
        <v>36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O23" s="19"/>
      <c r="AP23" s="19"/>
      <c r="AQ23" s="19"/>
      <c r="AR23" s="17"/>
      <c r="BE23" s="211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1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1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9">
        <f>ROUND(AG94,2)</f>
        <v>0</v>
      </c>
      <c r="AL26" s="220"/>
      <c r="AM26" s="220"/>
      <c r="AN26" s="220"/>
      <c r="AO26" s="220"/>
      <c r="AP26" s="33"/>
      <c r="AQ26" s="33"/>
      <c r="AR26" s="36"/>
      <c r="BE26" s="211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1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1" t="s">
        <v>38</v>
      </c>
      <c r="M28" s="221"/>
      <c r="N28" s="221"/>
      <c r="O28" s="221"/>
      <c r="P28" s="221"/>
      <c r="Q28" s="33"/>
      <c r="R28" s="33"/>
      <c r="S28" s="33"/>
      <c r="T28" s="33"/>
      <c r="U28" s="33"/>
      <c r="V28" s="33"/>
      <c r="W28" s="221" t="s">
        <v>39</v>
      </c>
      <c r="X28" s="221"/>
      <c r="Y28" s="221"/>
      <c r="Z28" s="221"/>
      <c r="AA28" s="221"/>
      <c r="AB28" s="221"/>
      <c r="AC28" s="221"/>
      <c r="AD28" s="221"/>
      <c r="AE28" s="221"/>
      <c r="AF28" s="33"/>
      <c r="AG28" s="33"/>
      <c r="AH28" s="33"/>
      <c r="AI28" s="33"/>
      <c r="AJ28" s="33"/>
      <c r="AK28" s="221" t="s">
        <v>40</v>
      </c>
      <c r="AL28" s="221"/>
      <c r="AM28" s="221"/>
      <c r="AN28" s="221"/>
      <c r="AO28" s="221"/>
      <c r="AP28" s="33"/>
      <c r="AQ28" s="33"/>
      <c r="AR28" s="36"/>
      <c r="BE28" s="211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24">
        <v>0.21</v>
      </c>
      <c r="M29" s="223"/>
      <c r="N29" s="223"/>
      <c r="O29" s="223"/>
      <c r="P29" s="223"/>
      <c r="Q29" s="38"/>
      <c r="R29" s="38"/>
      <c r="S29" s="38"/>
      <c r="T29" s="38"/>
      <c r="U29" s="38"/>
      <c r="V29" s="38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F29" s="38"/>
      <c r="AG29" s="38"/>
      <c r="AH29" s="38"/>
      <c r="AI29" s="38"/>
      <c r="AJ29" s="38"/>
      <c r="AK29" s="222">
        <f>ROUND(AV94, 2)</f>
        <v>0</v>
      </c>
      <c r="AL29" s="223"/>
      <c r="AM29" s="223"/>
      <c r="AN29" s="223"/>
      <c r="AO29" s="223"/>
      <c r="AP29" s="38"/>
      <c r="AQ29" s="38"/>
      <c r="AR29" s="39"/>
      <c r="BE29" s="212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24">
        <v>0.15</v>
      </c>
      <c r="M30" s="223"/>
      <c r="N30" s="223"/>
      <c r="O30" s="223"/>
      <c r="P30" s="223"/>
      <c r="Q30" s="38"/>
      <c r="R30" s="38"/>
      <c r="S30" s="38"/>
      <c r="T30" s="38"/>
      <c r="U30" s="38"/>
      <c r="V30" s="38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F30" s="38"/>
      <c r="AG30" s="38"/>
      <c r="AH30" s="38"/>
      <c r="AI30" s="38"/>
      <c r="AJ30" s="38"/>
      <c r="AK30" s="222">
        <f>ROUND(AW94, 2)</f>
        <v>0</v>
      </c>
      <c r="AL30" s="223"/>
      <c r="AM30" s="223"/>
      <c r="AN30" s="223"/>
      <c r="AO30" s="223"/>
      <c r="AP30" s="38"/>
      <c r="AQ30" s="38"/>
      <c r="AR30" s="39"/>
      <c r="BE30" s="212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24">
        <v>0.21</v>
      </c>
      <c r="M31" s="223"/>
      <c r="N31" s="223"/>
      <c r="O31" s="223"/>
      <c r="P31" s="223"/>
      <c r="Q31" s="38"/>
      <c r="R31" s="38"/>
      <c r="S31" s="38"/>
      <c r="T31" s="38"/>
      <c r="U31" s="38"/>
      <c r="V31" s="38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F31" s="38"/>
      <c r="AG31" s="38"/>
      <c r="AH31" s="38"/>
      <c r="AI31" s="38"/>
      <c r="AJ31" s="38"/>
      <c r="AK31" s="222">
        <v>0</v>
      </c>
      <c r="AL31" s="223"/>
      <c r="AM31" s="223"/>
      <c r="AN31" s="223"/>
      <c r="AO31" s="223"/>
      <c r="AP31" s="38"/>
      <c r="AQ31" s="38"/>
      <c r="AR31" s="39"/>
      <c r="BE31" s="212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24">
        <v>0.15</v>
      </c>
      <c r="M32" s="223"/>
      <c r="N32" s="223"/>
      <c r="O32" s="223"/>
      <c r="P32" s="223"/>
      <c r="Q32" s="38"/>
      <c r="R32" s="38"/>
      <c r="S32" s="38"/>
      <c r="T32" s="38"/>
      <c r="U32" s="38"/>
      <c r="V32" s="38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F32" s="38"/>
      <c r="AG32" s="38"/>
      <c r="AH32" s="38"/>
      <c r="AI32" s="38"/>
      <c r="AJ32" s="38"/>
      <c r="AK32" s="222">
        <v>0</v>
      </c>
      <c r="AL32" s="223"/>
      <c r="AM32" s="223"/>
      <c r="AN32" s="223"/>
      <c r="AO32" s="223"/>
      <c r="AP32" s="38"/>
      <c r="AQ32" s="38"/>
      <c r="AR32" s="39"/>
      <c r="BE32" s="212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24">
        <v>0</v>
      </c>
      <c r="M33" s="223"/>
      <c r="N33" s="223"/>
      <c r="O33" s="223"/>
      <c r="P33" s="223"/>
      <c r="Q33" s="38"/>
      <c r="R33" s="38"/>
      <c r="S33" s="38"/>
      <c r="T33" s="38"/>
      <c r="U33" s="38"/>
      <c r="V33" s="38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F33" s="38"/>
      <c r="AG33" s="38"/>
      <c r="AH33" s="38"/>
      <c r="AI33" s="38"/>
      <c r="AJ33" s="38"/>
      <c r="AK33" s="222">
        <v>0</v>
      </c>
      <c r="AL33" s="223"/>
      <c r="AM33" s="223"/>
      <c r="AN33" s="223"/>
      <c r="AO33" s="223"/>
      <c r="AP33" s="38"/>
      <c r="AQ33" s="38"/>
      <c r="AR33" s="39"/>
      <c r="BE33" s="212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1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25" t="s">
        <v>49</v>
      </c>
      <c r="Y35" s="226"/>
      <c r="Z35" s="226"/>
      <c r="AA35" s="226"/>
      <c r="AB35" s="226"/>
      <c r="AC35" s="42"/>
      <c r="AD35" s="42"/>
      <c r="AE35" s="42"/>
      <c r="AF35" s="42"/>
      <c r="AG35" s="42"/>
      <c r="AH35" s="42"/>
      <c r="AI35" s="42"/>
      <c r="AJ35" s="42"/>
      <c r="AK35" s="227">
        <f>SUM(AK26:AK33)</f>
        <v>0</v>
      </c>
      <c r="AL35" s="226"/>
      <c r="AM35" s="226"/>
      <c r="AN35" s="226"/>
      <c r="AO35" s="228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2023-1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9" t="str">
        <f>K6</f>
        <v>Údržba vyšší a nižší zeleně v obvodu OŘ Brno 2023 - 2025 - ST Jihlava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1" t="str">
        <f>IF(AN8= "","",AN8)</f>
        <v>6. 2. 2023</v>
      </c>
      <c r="AN87" s="231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32" t="str">
        <f>IF(E17="","",E17)</f>
        <v xml:space="preserve"> </v>
      </c>
      <c r="AN89" s="233"/>
      <c r="AO89" s="233"/>
      <c r="AP89" s="233"/>
      <c r="AQ89" s="33"/>
      <c r="AR89" s="36"/>
      <c r="AS89" s="234" t="s">
        <v>57</v>
      </c>
      <c r="AT89" s="235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34</v>
      </c>
      <c r="AJ90" s="33"/>
      <c r="AK90" s="33"/>
      <c r="AL90" s="33"/>
      <c r="AM90" s="232" t="str">
        <f>IF(E20="","",E20)</f>
        <v xml:space="preserve"> </v>
      </c>
      <c r="AN90" s="233"/>
      <c r="AO90" s="233"/>
      <c r="AP90" s="233"/>
      <c r="AQ90" s="33"/>
      <c r="AR90" s="36"/>
      <c r="AS90" s="236"/>
      <c r="AT90" s="237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8"/>
      <c r="AT91" s="239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0" t="s">
        <v>58</v>
      </c>
      <c r="D92" s="241"/>
      <c r="E92" s="241"/>
      <c r="F92" s="241"/>
      <c r="G92" s="241"/>
      <c r="H92" s="70"/>
      <c r="I92" s="242" t="s">
        <v>59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3" t="s">
        <v>60</v>
      </c>
      <c r="AH92" s="241"/>
      <c r="AI92" s="241"/>
      <c r="AJ92" s="241"/>
      <c r="AK92" s="241"/>
      <c r="AL92" s="241"/>
      <c r="AM92" s="241"/>
      <c r="AN92" s="242" t="s">
        <v>61</v>
      </c>
      <c r="AO92" s="241"/>
      <c r="AP92" s="244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8">
        <f>ROUND(AG95,2)</f>
        <v>0</v>
      </c>
      <c r="AH94" s="248"/>
      <c r="AI94" s="248"/>
      <c r="AJ94" s="248"/>
      <c r="AK94" s="248"/>
      <c r="AL94" s="248"/>
      <c r="AM94" s="248"/>
      <c r="AN94" s="249">
        <f>SUM(AG94,AT94)</f>
        <v>0</v>
      </c>
      <c r="AO94" s="249"/>
      <c r="AP94" s="249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1" s="7" customFormat="1" ht="16.5" customHeight="1">
      <c r="A95" s="90" t="s">
        <v>81</v>
      </c>
      <c r="B95" s="91"/>
      <c r="C95" s="92"/>
      <c r="D95" s="247" t="s">
        <v>82</v>
      </c>
      <c r="E95" s="247"/>
      <c r="F95" s="247"/>
      <c r="G95" s="247"/>
      <c r="H95" s="247"/>
      <c r="I95" s="93"/>
      <c r="J95" s="247" t="s">
        <v>83</v>
      </c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45">
        <f>'01.1 - Údržba zeleně'!J30</f>
        <v>0</v>
      </c>
      <c r="AH95" s="246"/>
      <c r="AI95" s="246"/>
      <c r="AJ95" s="246"/>
      <c r="AK95" s="246"/>
      <c r="AL95" s="246"/>
      <c r="AM95" s="246"/>
      <c r="AN95" s="245">
        <f>SUM(AG95,AT95)</f>
        <v>0</v>
      </c>
      <c r="AO95" s="246"/>
      <c r="AP95" s="246"/>
      <c r="AQ95" s="94" t="s">
        <v>84</v>
      </c>
      <c r="AR95" s="95"/>
      <c r="AS95" s="96">
        <v>0</v>
      </c>
      <c r="AT95" s="97">
        <f>ROUND(SUM(AV95:AW95),2)</f>
        <v>0</v>
      </c>
      <c r="AU95" s="98">
        <f>'01.1 - Údržba zeleně'!P119</f>
        <v>0</v>
      </c>
      <c r="AV95" s="97">
        <f>'01.1 - Údržba zeleně'!J33</f>
        <v>0</v>
      </c>
      <c r="AW95" s="97">
        <f>'01.1 - Údržba zeleně'!J34</f>
        <v>0</v>
      </c>
      <c r="AX95" s="97">
        <f>'01.1 - Údržba zeleně'!J35</f>
        <v>0</v>
      </c>
      <c r="AY95" s="97">
        <f>'01.1 - Údržba zeleně'!J36</f>
        <v>0</v>
      </c>
      <c r="AZ95" s="97">
        <f>'01.1 - Údržba zeleně'!F33</f>
        <v>0</v>
      </c>
      <c r="BA95" s="97">
        <f>'01.1 - Údržba zeleně'!F34</f>
        <v>0</v>
      </c>
      <c r="BB95" s="97">
        <f>'01.1 - Údržba zeleně'!F35</f>
        <v>0</v>
      </c>
      <c r="BC95" s="97">
        <f>'01.1 - Údržba zeleně'!F36</f>
        <v>0</v>
      </c>
      <c r="BD95" s="99">
        <f>'01.1 - Údržba zeleně'!F37</f>
        <v>0</v>
      </c>
      <c r="BT95" s="100" t="s">
        <v>85</v>
      </c>
      <c r="BV95" s="100" t="s">
        <v>79</v>
      </c>
      <c r="BW95" s="100" t="s">
        <v>86</v>
      </c>
      <c r="BX95" s="100" t="s">
        <v>5</v>
      </c>
      <c r="CL95" s="100" t="s">
        <v>1</v>
      </c>
      <c r="CM95" s="100" t="s">
        <v>87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NxI2u7mIxGwT/iDkYF+JbPPin6pQzWzXHbd6o8brzWv6c48aachgkmmT9+et2w80S1uWlmOWm5d56pxL2AwOwA==" saltValue="mHH3J3RadD+aYOg1FnGYZdC3eYNkCxx+5rlpULOV8MSd4eWatgqAjBeDMr74JgoB0MPDrCCFC73hPo+W2A24O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.1 - Údržba zeleně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4" t="s">
        <v>86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7"/>
      <c r="AT3" s="14" t="s">
        <v>87</v>
      </c>
    </row>
    <row r="4" spans="1:46" s="1" customFormat="1" ht="24.95" customHeight="1">
      <c r="B4" s="17"/>
      <c r="D4" s="103" t="s">
        <v>88</v>
      </c>
      <c r="L4" s="17"/>
      <c r="M4" s="104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5" t="s">
        <v>16</v>
      </c>
      <c r="L6" s="17"/>
    </row>
    <row r="7" spans="1:46" s="1" customFormat="1" ht="26.25" customHeight="1">
      <c r="B7" s="17"/>
      <c r="E7" s="251" t="str">
        <f>'Rekapitulace stavby'!K6</f>
        <v>Údržba vyšší a nižší zeleně v obvodu OŘ Brno 2023 - 2025 - ST Jihlava</v>
      </c>
      <c r="F7" s="252"/>
      <c r="G7" s="252"/>
      <c r="H7" s="252"/>
      <c r="L7" s="17"/>
    </row>
    <row r="8" spans="1:46" s="2" customFormat="1" ht="12" customHeight="1">
      <c r="A8" s="31"/>
      <c r="B8" s="36"/>
      <c r="C8" s="31"/>
      <c r="D8" s="105" t="s">
        <v>89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3" t="s">
        <v>90</v>
      </c>
      <c r="F9" s="254"/>
      <c r="G9" s="254"/>
      <c r="H9" s="25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5" t="s">
        <v>18</v>
      </c>
      <c r="E11" s="31"/>
      <c r="F11" s="106" t="s">
        <v>1</v>
      </c>
      <c r="G11" s="31"/>
      <c r="H11" s="31"/>
      <c r="I11" s="105" t="s">
        <v>19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5" t="s">
        <v>20</v>
      </c>
      <c r="E12" s="31"/>
      <c r="F12" s="106" t="s">
        <v>21</v>
      </c>
      <c r="G12" s="31"/>
      <c r="H12" s="31"/>
      <c r="I12" s="105" t="s">
        <v>22</v>
      </c>
      <c r="J12" s="107" t="str">
        <f>'Rekapitulace stavby'!AN8</f>
        <v>6. 2. 2023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5" t="s">
        <v>24</v>
      </c>
      <c r="E14" s="31"/>
      <c r="F14" s="31"/>
      <c r="G14" s="31"/>
      <c r="H14" s="31"/>
      <c r="I14" s="105" t="s">
        <v>25</v>
      </c>
      <c r="J14" s="106" t="str">
        <f>IF('Rekapitulace stavby'!AN10="","",'Rekapitulace stavby'!AN10)</f>
        <v>70994234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6" t="str">
        <f>IF('Rekapitulace stavby'!E11="","",'Rekapitulace stavby'!E11)</f>
        <v>Správa železnic, státní organizace</v>
      </c>
      <c r="F15" s="31"/>
      <c r="G15" s="31"/>
      <c r="H15" s="31"/>
      <c r="I15" s="105" t="s">
        <v>28</v>
      </c>
      <c r="J15" s="106" t="str">
        <f>IF('Rekapitulace stavby'!AN11="","",'Rekapitulace stavby'!AN11)</f>
        <v>CZ70994234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5" t="s">
        <v>30</v>
      </c>
      <c r="E17" s="31"/>
      <c r="F17" s="31"/>
      <c r="G17" s="31"/>
      <c r="H17" s="31"/>
      <c r="I17" s="105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5" t="str">
        <f>'Rekapitulace stavby'!E14</f>
        <v>Vyplň údaj</v>
      </c>
      <c r="F18" s="256"/>
      <c r="G18" s="256"/>
      <c r="H18" s="256"/>
      <c r="I18" s="105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5" t="s">
        <v>32</v>
      </c>
      <c r="E20" s="31"/>
      <c r="F20" s="31"/>
      <c r="G20" s="31"/>
      <c r="H20" s="31"/>
      <c r="I20" s="105" t="s">
        <v>25</v>
      </c>
      <c r="J20" s="106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6" t="str">
        <f>IF('Rekapitulace stavby'!E17="","",'Rekapitulace stavby'!E17)</f>
        <v xml:space="preserve"> </v>
      </c>
      <c r="F21" s="31"/>
      <c r="G21" s="31"/>
      <c r="H21" s="31"/>
      <c r="I21" s="105" t="s">
        <v>28</v>
      </c>
      <c r="J21" s="106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5" t="s">
        <v>34</v>
      </c>
      <c r="E23" s="31"/>
      <c r="F23" s="31"/>
      <c r="G23" s="31"/>
      <c r="H23" s="31"/>
      <c r="I23" s="105" t="s">
        <v>25</v>
      </c>
      <c r="J23" s="106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6" t="str">
        <f>IF('Rekapitulace stavby'!E20="","",'Rekapitulace stavby'!E20)</f>
        <v xml:space="preserve"> </v>
      </c>
      <c r="F24" s="31"/>
      <c r="G24" s="31"/>
      <c r="H24" s="31"/>
      <c r="I24" s="105" t="s">
        <v>28</v>
      </c>
      <c r="J24" s="106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5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8"/>
      <c r="B27" s="109"/>
      <c r="C27" s="108"/>
      <c r="D27" s="108"/>
      <c r="E27" s="257" t="s">
        <v>1</v>
      </c>
      <c r="F27" s="257"/>
      <c r="G27" s="257"/>
      <c r="H27" s="257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1"/>
      <c r="E29" s="111"/>
      <c r="F29" s="111"/>
      <c r="G29" s="111"/>
      <c r="H29" s="111"/>
      <c r="I29" s="111"/>
      <c r="J29" s="111"/>
      <c r="K29" s="11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2" t="s">
        <v>37</v>
      </c>
      <c r="E30" s="31"/>
      <c r="F30" s="31"/>
      <c r="G30" s="31"/>
      <c r="H30" s="31"/>
      <c r="I30" s="31"/>
      <c r="J30" s="113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1"/>
      <c r="E31" s="111"/>
      <c r="F31" s="111"/>
      <c r="G31" s="111"/>
      <c r="H31" s="111"/>
      <c r="I31" s="111"/>
      <c r="J31" s="111"/>
      <c r="K31" s="11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4" t="s">
        <v>39</v>
      </c>
      <c r="G32" s="31"/>
      <c r="H32" s="31"/>
      <c r="I32" s="114" t="s">
        <v>38</v>
      </c>
      <c r="J32" s="114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5" t="s">
        <v>41</v>
      </c>
      <c r="E33" s="105" t="s">
        <v>42</v>
      </c>
      <c r="F33" s="116">
        <f>ROUND((SUM(BE119:BE209)),  2)</f>
        <v>0</v>
      </c>
      <c r="G33" s="31"/>
      <c r="H33" s="31"/>
      <c r="I33" s="117">
        <v>0.21</v>
      </c>
      <c r="J33" s="116">
        <f>ROUND(((SUM(BE119:BE209))*I33),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5" t="s">
        <v>43</v>
      </c>
      <c r="F34" s="116">
        <f>ROUND((SUM(BF119:BF209)),  2)</f>
        <v>0</v>
      </c>
      <c r="G34" s="31"/>
      <c r="H34" s="31"/>
      <c r="I34" s="117">
        <v>0.15</v>
      </c>
      <c r="J34" s="116">
        <f>ROUND(((SUM(BF119:BF209))*I34),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5" t="s">
        <v>44</v>
      </c>
      <c r="F35" s="116">
        <f>ROUND((SUM(BG119:BG209)),  2)</f>
        <v>0</v>
      </c>
      <c r="G35" s="31"/>
      <c r="H35" s="31"/>
      <c r="I35" s="117">
        <v>0.21</v>
      </c>
      <c r="J35" s="11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5" t="s">
        <v>45</v>
      </c>
      <c r="F36" s="116">
        <f>ROUND((SUM(BH119:BH209)),  2)</f>
        <v>0</v>
      </c>
      <c r="G36" s="31"/>
      <c r="H36" s="31"/>
      <c r="I36" s="117">
        <v>0.15</v>
      </c>
      <c r="J36" s="11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5" t="s">
        <v>46</v>
      </c>
      <c r="F37" s="116">
        <f>ROUND((SUM(BI119:BI209)),  2)</f>
        <v>0</v>
      </c>
      <c r="G37" s="31"/>
      <c r="H37" s="31"/>
      <c r="I37" s="117">
        <v>0</v>
      </c>
      <c r="J37" s="11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5" t="s">
        <v>50</v>
      </c>
      <c r="E50" s="126"/>
      <c r="F50" s="126"/>
      <c r="G50" s="125" t="s">
        <v>51</v>
      </c>
      <c r="H50" s="126"/>
      <c r="I50" s="126"/>
      <c r="J50" s="126"/>
      <c r="K50" s="12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27" t="s">
        <v>52</v>
      </c>
      <c r="E61" s="128"/>
      <c r="F61" s="129" t="s">
        <v>53</v>
      </c>
      <c r="G61" s="127" t="s">
        <v>52</v>
      </c>
      <c r="H61" s="128"/>
      <c r="I61" s="128"/>
      <c r="J61" s="130" t="s">
        <v>53</v>
      </c>
      <c r="K61" s="12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5" t="s">
        <v>54</v>
      </c>
      <c r="E65" s="131"/>
      <c r="F65" s="131"/>
      <c r="G65" s="125" t="s">
        <v>55</v>
      </c>
      <c r="H65" s="131"/>
      <c r="I65" s="131"/>
      <c r="J65" s="131"/>
      <c r="K65" s="13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27" t="s">
        <v>52</v>
      </c>
      <c r="E76" s="128"/>
      <c r="F76" s="129" t="s">
        <v>53</v>
      </c>
      <c r="G76" s="127" t="s">
        <v>52</v>
      </c>
      <c r="H76" s="128"/>
      <c r="I76" s="128"/>
      <c r="J76" s="130" t="s">
        <v>53</v>
      </c>
      <c r="K76" s="12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58" t="str">
        <f>E7</f>
        <v>Údržba vyšší a nižší zeleně v obvodu OŘ Brno 2023 - 2025 - ST Jihlava</v>
      </c>
      <c r="F85" s="259"/>
      <c r="G85" s="259"/>
      <c r="H85" s="259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89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9" t="str">
        <f>E9</f>
        <v>01.1 - Údržba zeleně</v>
      </c>
      <c r="F87" s="260"/>
      <c r="G87" s="260"/>
      <c r="H87" s="260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6. 2. 2023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36" t="s">
        <v>92</v>
      </c>
      <c r="D94" s="137"/>
      <c r="E94" s="137"/>
      <c r="F94" s="137"/>
      <c r="G94" s="137"/>
      <c r="H94" s="137"/>
      <c r="I94" s="137"/>
      <c r="J94" s="138" t="s">
        <v>93</v>
      </c>
      <c r="K94" s="13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39" t="s">
        <v>94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95</v>
      </c>
    </row>
    <row r="97" spans="1:31" s="9" customFormat="1" ht="24.95" customHeight="1">
      <c r="B97" s="140"/>
      <c r="C97" s="141"/>
      <c r="D97" s="142" t="s">
        <v>96</v>
      </c>
      <c r="E97" s="143"/>
      <c r="F97" s="143"/>
      <c r="G97" s="143"/>
      <c r="H97" s="143"/>
      <c r="I97" s="143"/>
      <c r="J97" s="144">
        <f>J120</f>
        <v>0</v>
      </c>
      <c r="K97" s="141"/>
      <c r="L97" s="145"/>
    </row>
    <row r="98" spans="1:31" s="10" customFormat="1" ht="19.899999999999999" customHeight="1">
      <c r="B98" s="146"/>
      <c r="C98" s="147"/>
      <c r="D98" s="148" t="s">
        <v>97</v>
      </c>
      <c r="E98" s="149"/>
      <c r="F98" s="149"/>
      <c r="G98" s="149"/>
      <c r="H98" s="149"/>
      <c r="I98" s="149"/>
      <c r="J98" s="150">
        <f>J121</f>
        <v>0</v>
      </c>
      <c r="K98" s="147"/>
      <c r="L98" s="151"/>
    </row>
    <row r="99" spans="1:31" s="9" customFormat="1" ht="24.95" customHeight="1">
      <c r="B99" s="140"/>
      <c r="C99" s="141"/>
      <c r="D99" s="142" t="s">
        <v>98</v>
      </c>
      <c r="E99" s="143"/>
      <c r="F99" s="143"/>
      <c r="G99" s="143"/>
      <c r="H99" s="143"/>
      <c r="I99" s="143"/>
      <c r="J99" s="144">
        <f>J200</f>
        <v>0</v>
      </c>
      <c r="K99" s="141"/>
      <c r="L99" s="145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99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6.25" customHeight="1">
      <c r="A109" s="31"/>
      <c r="B109" s="32"/>
      <c r="C109" s="33"/>
      <c r="D109" s="33"/>
      <c r="E109" s="258" t="str">
        <f>E7</f>
        <v>Údržba vyšší a nižší zeleně v obvodu OŘ Brno 2023 - 2025 - ST Jihlava</v>
      </c>
      <c r="F109" s="259"/>
      <c r="G109" s="259"/>
      <c r="H109" s="259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89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29" t="str">
        <f>E9</f>
        <v>01.1 - Údržba zeleně</v>
      </c>
      <c r="F111" s="260"/>
      <c r="G111" s="260"/>
      <c r="H111" s="260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26" t="s">
        <v>22</v>
      </c>
      <c r="J113" s="63" t="str">
        <f>IF(J12="","",J12)</f>
        <v>6. 2. 2023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>Správa železnic, státní organizace</v>
      </c>
      <c r="G115" s="33"/>
      <c r="H115" s="33"/>
      <c r="I115" s="26" t="s">
        <v>32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30</v>
      </c>
      <c r="D116" s="33"/>
      <c r="E116" s="33"/>
      <c r="F116" s="24" t="str">
        <f>IF(E18="","",E18)</f>
        <v>Vyplň údaj</v>
      </c>
      <c r="G116" s="33"/>
      <c r="H116" s="33"/>
      <c r="I116" s="26" t="s">
        <v>34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2"/>
      <c r="B118" s="153"/>
      <c r="C118" s="154" t="s">
        <v>100</v>
      </c>
      <c r="D118" s="155" t="s">
        <v>62</v>
      </c>
      <c r="E118" s="155" t="s">
        <v>58</v>
      </c>
      <c r="F118" s="155" t="s">
        <v>59</v>
      </c>
      <c r="G118" s="155" t="s">
        <v>101</v>
      </c>
      <c r="H118" s="155" t="s">
        <v>102</v>
      </c>
      <c r="I118" s="155" t="s">
        <v>103</v>
      </c>
      <c r="J118" s="156" t="s">
        <v>93</v>
      </c>
      <c r="K118" s="157" t="s">
        <v>104</v>
      </c>
      <c r="L118" s="158"/>
      <c r="M118" s="72" t="s">
        <v>1</v>
      </c>
      <c r="N118" s="73" t="s">
        <v>41</v>
      </c>
      <c r="O118" s="73" t="s">
        <v>105</v>
      </c>
      <c r="P118" s="73" t="s">
        <v>106</v>
      </c>
      <c r="Q118" s="73" t="s">
        <v>107</v>
      </c>
      <c r="R118" s="73" t="s">
        <v>108</v>
      </c>
      <c r="S118" s="73" t="s">
        <v>109</v>
      </c>
      <c r="T118" s="74" t="s">
        <v>110</v>
      </c>
      <c r="U118" s="152"/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/>
    </row>
    <row r="119" spans="1:65" s="2" customFormat="1" ht="22.9" customHeight="1">
      <c r="A119" s="31"/>
      <c r="B119" s="32"/>
      <c r="C119" s="79" t="s">
        <v>111</v>
      </c>
      <c r="D119" s="33"/>
      <c r="E119" s="33"/>
      <c r="F119" s="33"/>
      <c r="G119" s="33"/>
      <c r="H119" s="33"/>
      <c r="I119" s="33"/>
      <c r="J119" s="159">
        <f>BK119</f>
        <v>0</v>
      </c>
      <c r="K119" s="33"/>
      <c r="L119" s="36"/>
      <c r="M119" s="75"/>
      <c r="N119" s="160"/>
      <c r="O119" s="76"/>
      <c r="P119" s="161">
        <f>P120+P200</f>
        <v>0</v>
      </c>
      <c r="Q119" s="76"/>
      <c r="R119" s="161">
        <f>R120+R200</f>
        <v>0</v>
      </c>
      <c r="S119" s="76"/>
      <c r="T119" s="162">
        <f>T120+T200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76</v>
      </c>
      <c r="AU119" s="14" t="s">
        <v>95</v>
      </c>
      <c r="BK119" s="163">
        <f>BK120+BK200</f>
        <v>0</v>
      </c>
    </row>
    <row r="120" spans="1:65" s="12" customFormat="1" ht="25.9" customHeight="1">
      <c r="B120" s="164"/>
      <c r="C120" s="165"/>
      <c r="D120" s="166" t="s">
        <v>76</v>
      </c>
      <c r="E120" s="167" t="s">
        <v>112</v>
      </c>
      <c r="F120" s="167" t="s">
        <v>113</v>
      </c>
      <c r="G120" s="165"/>
      <c r="H120" s="165"/>
      <c r="I120" s="168"/>
      <c r="J120" s="169">
        <f>BK120</f>
        <v>0</v>
      </c>
      <c r="K120" s="165"/>
      <c r="L120" s="170"/>
      <c r="M120" s="171"/>
      <c r="N120" s="172"/>
      <c r="O120" s="172"/>
      <c r="P120" s="173">
        <f>P121</f>
        <v>0</v>
      </c>
      <c r="Q120" s="172"/>
      <c r="R120" s="173">
        <f>R121</f>
        <v>0</v>
      </c>
      <c r="S120" s="172"/>
      <c r="T120" s="174">
        <f>T121</f>
        <v>0</v>
      </c>
      <c r="AR120" s="175" t="s">
        <v>85</v>
      </c>
      <c r="AT120" s="176" t="s">
        <v>76</v>
      </c>
      <c r="AU120" s="176" t="s">
        <v>77</v>
      </c>
      <c r="AY120" s="175" t="s">
        <v>114</v>
      </c>
      <c r="BK120" s="177">
        <f>BK121</f>
        <v>0</v>
      </c>
    </row>
    <row r="121" spans="1:65" s="12" customFormat="1" ht="22.9" customHeight="1">
      <c r="B121" s="164"/>
      <c r="C121" s="165"/>
      <c r="D121" s="166" t="s">
        <v>76</v>
      </c>
      <c r="E121" s="178" t="s">
        <v>115</v>
      </c>
      <c r="F121" s="178" t="s">
        <v>116</v>
      </c>
      <c r="G121" s="165"/>
      <c r="H121" s="165"/>
      <c r="I121" s="168"/>
      <c r="J121" s="179">
        <f>BK121</f>
        <v>0</v>
      </c>
      <c r="K121" s="165"/>
      <c r="L121" s="170"/>
      <c r="M121" s="171"/>
      <c r="N121" s="172"/>
      <c r="O121" s="172"/>
      <c r="P121" s="173">
        <f>SUM(P122:P199)</f>
        <v>0</v>
      </c>
      <c r="Q121" s="172"/>
      <c r="R121" s="173">
        <f>SUM(R122:R199)</f>
        <v>0</v>
      </c>
      <c r="S121" s="172"/>
      <c r="T121" s="174">
        <f>SUM(T122:T199)</f>
        <v>0</v>
      </c>
      <c r="AR121" s="175" t="s">
        <v>85</v>
      </c>
      <c r="AT121" s="176" t="s">
        <v>76</v>
      </c>
      <c r="AU121" s="176" t="s">
        <v>85</v>
      </c>
      <c r="AY121" s="175" t="s">
        <v>114</v>
      </c>
      <c r="BK121" s="177">
        <f>SUM(BK122:BK199)</f>
        <v>0</v>
      </c>
    </row>
    <row r="122" spans="1:65" s="2" customFormat="1" ht="66.75" customHeight="1">
      <c r="A122" s="31"/>
      <c r="B122" s="32"/>
      <c r="C122" s="180" t="s">
        <v>85</v>
      </c>
      <c r="D122" s="180" t="s">
        <v>117</v>
      </c>
      <c r="E122" s="181" t="s">
        <v>118</v>
      </c>
      <c r="F122" s="182" t="s">
        <v>119</v>
      </c>
      <c r="G122" s="183" t="s">
        <v>120</v>
      </c>
      <c r="H122" s="184">
        <v>2100</v>
      </c>
      <c r="I122" s="185"/>
      <c r="J122" s="186">
        <f t="shared" ref="J122:J153" si="0">ROUND(I122*H122,2)</f>
        <v>0</v>
      </c>
      <c r="K122" s="187"/>
      <c r="L122" s="36"/>
      <c r="M122" s="188" t="s">
        <v>1</v>
      </c>
      <c r="N122" s="189" t="s">
        <v>42</v>
      </c>
      <c r="O122" s="68"/>
      <c r="P122" s="190">
        <f t="shared" ref="P122:P153" si="1">O122*H122</f>
        <v>0</v>
      </c>
      <c r="Q122" s="190">
        <v>0</v>
      </c>
      <c r="R122" s="190">
        <f t="shared" ref="R122:R153" si="2">Q122*H122</f>
        <v>0</v>
      </c>
      <c r="S122" s="190">
        <v>0</v>
      </c>
      <c r="T122" s="191">
        <f t="shared" ref="T122:T153" si="3"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2" t="s">
        <v>121</v>
      </c>
      <c r="AT122" s="192" t="s">
        <v>117</v>
      </c>
      <c r="AU122" s="192" t="s">
        <v>87</v>
      </c>
      <c r="AY122" s="14" t="s">
        <v>114</v>
      </c>
      <c r="BE122" s="193">
        <f t="shared" ref="BE122:BE153" si="4">IF(N122="základní",J122,0)</f>
        <v>0</v>
      </c>
      <c r="BF122" s="193">
        <f t="shared" ref="BF122:BF153" si="5">IF(N122="snížená",J122,0)</f>
        <v>0</v>
      </c>
      <c r="BG122" s="193">
        <f t="shared" ref="BG122:BG153" si="6">IF(N122="zákl. přenesená",J122,0)</f>
        <v>0</v>
      </c>
      <c r="BH122" s="193">
        <f t="shared" ref="BH122:BH153" si="7">IF(N122="sníž. přenesená",J122,0)</f>
        <v>0</v>
      </c>
      <c r="BI122" s="193">
        <f t="shared" ref="BI122:BI153" si="8">IF(N122="nulová",J122,0)</f>
        <v>0</v>
      </c>
      <c r="BJ122" s="14" t="s">
        <v>85</v>
      </c>
      <c r="BK122" s="193">
        <f t="shared" ref="BK122:BK153" si="9">ROUND(I122*H122,2)</f>
        <v>0</v>
      </c>
      <c r="BL122" s="14" t="s">
        <v>121</v>
      </c>
      <c r="BM122" s="192" t="s">
        <v>87</v>
      </c>
    </row>
    <row r="123" spans="1:65" s="2" customFormat="1" ht="66.75" customHeight="1">
      <c r="A123" s="31"/>
      <c r="B123" s="32"/>
      <c r="C123" s="180" t="s">
        <v>87</v>
      </c>
      <c r="D123" s="180" t="s">
        <v>117</v>
      </c>
      <c r="E123" s="181" t="s">
        <v>122</v>
      </c>
      <c r="F123" s="182" t="s">
        <v>123</v>
      </c>
      <c r="G123" s="183" t="s">
        <v>120</v>
      </c>
      <c r="H123" s="184">
        <v>2100</v>
      </c>
      <c r="I123" s="185"/>
      <c r="J123" s="186">
        <f t="shared" si="0"/>
        <v>0</v>
      </c>
      <c r="K123" s="187"/>
      <c r="L123" s="36"/>
      <c r="M123" s="188" t="s">
        <v>1</v>
      </c>
      <c r="N123" s="189" t="s">
        <v>42</v>
      </c>
      <c r="O123" s="68"/>
      <c r="P123" s="190">
        <f t="shared" si="1"/>
        <v>0</v>
      </c>
      <c r="Q123" s="190">
        <v>0</v>
      </c>
      <c r="R123" s="190">
        <f t="shared" si="2"/>
        <v>0</v>
      </c>
      <c r="S123" s="190">
        <v>0</v>
      </c>
      <c r="T123" s="191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2" t="s">
        <v>121</v>
      </c>
      <c r="AT123" s="192" t="s">
        <v>117</v>
      </c>
      <c r="AU123" s="192" t="s">
        <v>87</v>
      </c>
      <c r="AY123" s="14" t="s">
        <v>114</v>
      </c>
      <c r="BE123" s="193">
        <f t="shared" si="4"/>
        <v>0</v>
      </c>
      <c r="BF123" s="193">
        <f t="shared" si="5"/>
        <v>0</v>
      </c>
      <c r="BG123" s="193">
        <f t="shared" si="6"/>
        <v>0</v>
      </c>
      <c r="BH123" s="193">
        <f t="shared" si="7"/>
        <v>0</v>
      </c>
      <c r="BI123" s="193">
        <f t="shared" si="8"/>
        <v>0</v>
      </c>
      <c r="BJ123" s="14" t="s">
        <v>85</v>
      </c>
      <c r="BK123" s="193">
        <f t="shared" si="9"/>
        <v>0</v>
      </c>
      <c r="BL123" s="14" t="s">
        <v>121</v>
      </c>
      <c r="BM123" s="192" t="s">
        <v>121</v>
      </c>
    </row>
    <row r="124" spans="1:65" s="2" customFormat="1" ht="76.349999999999994" customHeight="1">
      <c r="A124" s="31"/>
      <c r="B124" s="32"/>
      <c r="C124" s="180" t="s">
        <v>124</v>
      </c>
      <c r="D124" s="180" t="s">
        <v>117</v>
      </c>
      <c r="E124" s="181" t="s">
        <v>125</v>
      </c>
      <c r="F124" s="182" t="s">
        <v>126</v>
      </c>
      <c r="G124" s="183" t="s">
        <v>127</v>
      </c>
      <c r="H124" s="184">
        <v>15</v>
      </c>
      <c r="I124" s="185"/>
      <c r="J124" s="186">
        <f t="shared" si="0"/>
        <v>0</v>
      </c>
      <c r="K124" s="187"/>
      <c r="L124" s="36"/>
      <c r="M124" s="188" t="s">
        <v>1</v>
      </c>
      <c r="N124" s="189" t="s">
        <v>42</v>
      </c>
      <c r="O124" s="68"/>
      <c r="P124" s="190">
        <f t="shared" si="1"/>
        <v>0</v>
      </c>
      <c r="Q124" s="190">
        <v>0</v>
      </c>
      <c r="R124" s="190">
        <f t="shared" si="2"/>
        <v>0</v>
      </c>
      <c r="S124" s="190">
        <v>0</v>
      </c>
      <c r="T124" s="191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2" t="s">
        <v>121</v>
      </c>
      <c r="AT124" s="192" t="s">
        <v>117</v>
      </c>
      <c r="AU124" s="192" t="s">
        <v>87</v>
      </c>
      <c r="AY124" s="14" t="s">
        <v>114</v>
      </c>
      <c r="BE124" s="193">
        <f t="shared" si="4"/>
        <v>0</v>
      </c>
      <c r="BF124" s="193">
        <f t="shared" si="5"/>
        <v>0</v>
      </c>
      <c r="BG124" s="193">
        <f t="shared" si="6"/>
        <v>0</v>
      </c>
      <c r="BH124" s="193">
        <f t="shared" si="7"/>
        <v>0</v>
      </c>
      <c r="BI124" s="193">
        <f t="shared" si="8"/>
        <v>0</v>
      </c>
      <c r="BJ124" s="14" t="s">
        <v>85</v>
      </c>
      <c r="BK124" s="193">
        <f t="shared" si="9"/>
        <v>0</v>
      </c>
      <c r="BL124" s="14" t="s">
        <v>121</v>
      </c>
      <c r="BM124" s="192" t="s">
        <v>128</v>
      </c>
    </row>
    <row r="125" spans="1:65" s="2" customFormat="1" ht="76.349999999999994" customHeight="1">
      <c r="A125" s="31"/>
      <c r="B125" s="32"/>
      <c r="C125" s="180" t="s">
        <v>121</v>
      </c>
      <c r="D125" s="180" t="s">
        <v>117</v>
      </c>
      <c r="E125" s="181" t="s">
        <v>129</v>
      </c>
      <c r="F125" s="182" t="s">
        <v>130</v>
      </c>
      <c r="G125" s="183" t="s">
        <v>127</v>
      </c>
      <c r="H125" s="184">
        <v>15</v>
      </c>
      <c r="I125" s="185"/>
      <c r="J125" s="186">
        <f t="shared" si="0"/>
        <v>0</v>
      </c>
      <c r="K125" s="187"/>
      <c r="L125" s="36"/>
      <c r="M125" s="188" t="s">
        <v>1</v>
      </c>
      <c r="N125" s="189" t="s">
        <v>42</v>
      </c>
      <c r="O125" s="68"/>
      <c r="P125" s="190">
        <f t="shared" si="1"/>
        <v>0</v>
      </c>
      <c r="Q125" s="190">
        <v>0</v>
      </c>
      <c r="R125" s="190">
        <f t="shared" si="2"/>
        <v>0</v>
      </c>
      <c r="S125" s="190">
        <v>0</v>
      </c>
      <c r="T125" s="191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2" t="s">
        <v>121</v>
      </c>
      <c r="AT125" s="192" t="s">
        <v>117</v>
      </c>
      <c r="AU125" s="192" t="s">
        <v>87</v>
      </c>
      <c r="AY125" s="14" t="s">
        <v>114</v>
      </c>
      <c r="BE125" s="193">
        <f t="shared" si="4"/>
        <v>0</v>
      </c>
      <c r="BF125" s="193">
        <f t="shared" si="5"/>
        <v>0</v>
      </c>
      <c r="BG125" s="193">
        <f t="shared" si="6"/>
        <v>0</v>
      </c>
      <c r="BH125" s="193">
        <f t="shared" si="7"/>
        <v>0</v>
      </c>
      <c r="BI125" s="193">
        <f t="shared" si="8"/>
        <v>0</v>
      </c>
      <c r="BJ125" s="14" t="s">
        <v>85</v>
      </c>
      <c r="BK125" s="193">
        <f t="shared" si="9"/>
        <v>0</v>
      </c>
      <c r="BL125" s="14" t="s">
        <v>121</v>
      </c>
      <c r="BM125" s="192" t="s">
        <v>131</v>
      </c>
    </row>
    <row r="126" spans="1:65" s="2" customFormat="1" ht="66.75" customHeight="1">
      <c r="A126" s="31"/>
      <c r="B126" s="32"/>
      <c r="C126" s="180" t="s">
        <v>115</v>
      </c>
      <c r="D126" s="180" t="s">
        <v>117</v>
      </c>
      <c r="E126" s="181" t="s">
        <v>132</v>
      </c>
      <c r="F126" s="182" t="s">
        <v>133</v>
      </c>
      <c r="G126" s="183" t="s">
        <v>120</v>
      </c>
      <c r="H126" s="184">
        <v>800</v>
      </c>
      <c r="I126" s="185"/>
      <c r="J126" s="186">
        <f t="shared" si="0"/>
        <v>0</v>
      </c>
      <c r="K126" s="187"/>
      <c r="L126" s="36"/>
      <c r="M126" s="188" t="s">
        <v>1</v>
      </c>
      <c r="N126" s="189" t="s">
        <v>42</v>
      </c>
      <c r="O126" s="68"/>
      <c r="P126" s="190">
        <f t="shared" si="1"/>
        <v>0</v>
      </c>
      <c r="Q126" s="190">
        <v>0</v>
      </c>
      <c r="R126" s="190">
        <f t="shared" si="2"/>
        <v>0</v>
      </c>
      <c r="S126" s="190">
        <v>0</v>
      </c>
      <c r="T126" s="191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2" t="s">
        <v>121</v>
      </c>
      <c r="AT126" s="192" t="s">
        <v>117</v>
      </c>
      <c r="AU126" s="192" t="s">
        <v>87</v>
      </c>
      <c r="AY126" s="14" t="s">
        <v>114</v>
      </c>
      <c r="BE126" s="193">
        <f t="shared" si="4"/>
        <v>0</v>
      </c>
      <c r="BF126" s="193">
        <f t="shared" si="5"/>
        <v>0</v>
      </c>
      <c r="BG126" s="193">
        <f t="shared" si="6"/>
        <v>0</v>
      </c>
      <c r="BH126" s="193">
        <f t="shared" si="7"/>
        <v>0</v>
      </c>
      <c r="BI126" s="193">
        <f t="shared" si="8"/>
        <v>0</v>
      </c>
      <c r="BJ126" s="14" t="s">
        <v>85</v>
      </c>
      <c r="BK126" s="193">
        <f t="shared" si="9"/>
        <v>0</v>
      </c>
      <c r="BL126" s="14" t="s">
        <v>121</v>
      </c>
      <c r="BM126" s="192" t="s">
        <v>134</v>
      </c>
    </row>
    <row r="127" spans="1:65" s="2" customFormat="1" ht="62.65" customHeight="1">
      <c r="A127" s="31"/>
      <c r="B127" s="32"/>
      <c r="C127" s="180" t="s">
        <v>128</v>
      </c>
      <c r="D127" s="180" t="s">
        <v>117</v>
      </c>
      <c r="E127" s="181" t="s">
        <v>135</v>
      </c>
      <c r="F127" s="182" t="s">
        <v>136</v>
      </c>
      <c r="G127" s="183" t="s">
        <v>120</v>
      </c>
      <c r="H127" s="184">
        <v>100</v>
      </c>
      <c r="I127" s="185"/>
      <c r="J127" s="186">
        <f t="shared" si="0"/>
        <v>0</v>
      </c>
      <c r="K127" s="187"/>
      <c r="L127" s="36"/>
      <c r="M127" s="188" t="s">
        <v>1</v>
      </c>
      <c r="N127" s="189" t="s">
        <v>42</v>
      </c>
      <c r="O127" s="68"/>
      <c r="P127" s="190">
        <f t="shared" si="1"/>
        <v>0</v>
      </c>
      <c r="Q127" s="190">
        <v>0</v>
      </c>
      <c r="R127" s="190">
        <f t="shared" si="2"/>
        <v>0</v>
      </c>
      <c r="S127" s="190">
        <v>0</v>
      </c>
      <c r="T127" s="191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2" t="s">
        <v>121</v>
      </c>
      <c r="AT127" s="192" t="s">
        <v>117</v>
      </c>
      <c r="AU127" s="192" t="s">
        <v>87</v>
      </c>
      <c r="AY127" s="14" t="s">
        <v>114</v>
      </c>
      <c r="BE127" s="193">
        <f t="shared" si="4"/>
        <v>0</v>
      </c>
      <c r="BF127" s="193">
        <f t="shared" si="5"/>
        <v>0</v>
      </c>
      <c r="BG127" s="193">
        <f t="shared" si="6"/>
        <v>0</v>
      </c>
      <c r="BH127" s="193">
        <f t="shared" si="7"/>
        <v>0</v>
      </c>
      <c r="BI127" s="193">
        <f t="shared" si="8"/>
        <v>0</v>
      </c>
      <c r="BJ127" s="14" t="s">
        <v>85</v>
      </c>
      <c r="BK127" s="193">
        <f t="shared" si="9"/>
        <v>0</v>
      </c>
      <c r="BL127" s="14" t="s">
        <v>121</v>
      </c>
      <c r="BM127" s="192" t="s">
        <v>137</v>
      </c>
    </row>
    <row r="128" spans="1:65" s="2" customFormat="1" ht="66.75" customHeight="1">
      <c r="A128" s="31"/>
      <c r="B128" s="32"/>
      <c r="C128" s="180" t="s">
        <v>138</v>
      </c>
      <c r="D128" s="180" t="s">
        <v>117</v>
      </c>
      <c r="E128" s="181" t="s">
        <v>139</v>
      </c>
      <c r="F128" s="182" t="s">
        <v>140</v>
      </c>
      <c r="G128" s="183" t="s">
        <v>120</v>
      </c>
      <c r="H128" s="184">
        <v>6000</v>
      </c>
      <c r="I128" s="185"/>
      <c r="J128" s="186">
        <f t="shared" si="0"/>
        <v>0</v>
      </c>
      <c r="K128" s="187"/>
      <c r="L128" s="36"/>
      <c r="M128" s="188" t="s">
        <v>1</v>
      </c>
      <c r="N128" s="189" t="s">
        <v>42</v>
      </c>
      <c r="O128" s="68"/>
      <c r="P128" s="190">
        <f t="shared" si="1"/>
        <v>0</v>
      </c>
      <c r="Q128" s="190">
        <v>0</v>
      </c>
      <c r="R128" s="190">
        <f t="shared" si="2"/>
        <v>0</v>
      </c>
      <c r="S128" s="190">
        <v>0</v>
      </c>
      <c r="T128" s="191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2" t="s">
        <v>121</v>
      </c>
      <c r="AT128" s="192" t="s">
        <v>117</v>
      </c>
      <c r="AU128" s="192" t="s">
        <v>87</v>
      </c>
      <c r="AY128" s="14" t="s">
        <v>114</v>
      </c>
      <c r="BE128" s="193">
        <f t="shared" si="4"/>
        <v>0</v>
      </c>
      <c r="BF128" s="193">
        <f t="shared" si="5"/>
        <v>0</v>
      </c>
      <c r="BG128" s="193">
        <f t="shared" si="6"/>
        <v>0</v>
      </c>
      <c r="BH128" s="193">
        <f t="shared" si="7"/>
        <v>0</v>
      </c>
      <c r="BI128" s="193">
        <f t="shared" si="8"/>
        <v>0</v>
      </c>
      <c r="BJ128" s="14" t="s">
        <v>85</v>
      </c>
      <c r="BK128" s="193">
        <f t="shared" si="9"/>
        <v>0</v>
      </c>
      <c r="BL128" s="14" t="s">
        <v>121</v>
      </c>
      <c r="BM128" s="192" t="s">
        <v>141</v>
      </c>
    </row>
    <row r="129" spans="1:65" s="2" customFormat="1" ht="66.75" customHeight="1">
      <c r="A129" s="31"/>
      <c r="B129" s="32"/>
      <c r="C129" s="180" t="s">
        <v>131</v>
      </c>
      <c r="D129" s="180" t="s">
        <v>117</v>
      </c>
      <c r="E129" s="181" t="s">
        <v>142</v>
      </c>
      <c r="F129" s="182" t="s">
        <v>143</v>
      </c>
      <c r="G129" s="183" t="s">
        <v>120</v>
      </c>
      <c r="H129" s="184">
        <v>6000</v>
      </c>
      <c r="I129" s="185"/>
      <c r="J129" s="186">
        <f t="shared" si="0"/>
        <v>0</v>
      </c>
      <c r="K129" s="187"/>
      <c r="L129" s="36"/>
      <c r="M129" s="188" t="s">
        <v>1</v>
      </c>
      <c r="N129" s="189" t="s">
        <v>42</v>
      </c>
      <c r="O129" s="68"/>
      <c r="P129" s="190">
        <f t="shared" si="1"/>
        <v>0</v>
      </c>
      <c r="Q129" s="190">
        <v>0</v>
      </c>
      <c r="R129" s="190">
        <f t="shared" si="2"/>
        <v>0</v>
      </c>
      <c r="S129" s="190">
        <v>0</v>
      </c>
      <c r="T129" s="191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2" t="s">
        <v>121</v>
      </c>
      <c r="AT129" s="192" t="s">
        <v>117</v>
      </c>
      <c r="AU129" s="192" t="s">
        <v>87</v>
      </c>
      <c r="AY129" s="14" t="s">
        <v>114</v>
      </c>
      <c r="BE129" s="193">
        <f t="shared" si="4"/>
        <v>0</v>
      </c>
      <c r="BF129" s="193">
        <f t="shared" si="5"/>
        <v>0</v>
      </c>
      <c r="BG129" s="193">
        <f t="shared" si="6"/>
        <v>0</v>
      </c>
      <c r="BH129" s="193">
        <f t="shared" si="7"/>
        <v>0</v>
      </c>
      <c r="BI129" s="193">
        <f t="shared" si="8"/>
        <v>0</v>
      </c>
      <c r="BJ129" s="14" t="s">
        <v>85</v>
      </c>
      <c r="BK129" s="193">
        <f t="shared" si="9"/>
        <v>0</v>
      </c>
      <c r="BL129" s="14" t="s">
        <v>121</v>
      </c>
      <c r="BM129" s="192" t="s">
        <v>144</v>
      </c>
    </row>
    <row r="130" spans="1:65" s="2" customFormat="1" ht="66.75" customHeight="1">
      <c r="A130" s="31"/>
      <c r="B130" s="32"/>
      <c r="C130" s="180" t="s">
        <v>145</v>
      </c>
      <c r="D130" s="180" t="s">
        <v>117</v>
      </c>
      <c r="E130" s="181" t="s">
        <v>146</v>
      </c>
      <c r="F130" s="182" t="s">
        <v>147</v>
      </c>
      <c r="G130" s="183" t="s">
        <v>120</v>
      </c>
      <c r="H130" s="184">
        <v>6100</v>
      </c>
      <c r="I130" s="185"/>
      <c r="J130" s="186">
        <f t="shared" si="0"/>
        <v>0</v>
      </c>
      <c r="K130" s="187"/>
      <c r="L130" s="36"/>
      <c r="M130" s="188" t="s">
        <v>1</v>
      </c>
      <c r="N130" s="189" t="s">
        <v>42</v>
      </c>
      <c r="O130" s="68"/>
      <c r="P130" s="190">
        <f t="shared" si="1"/>
        <v>0</v>
      </c>
      <c r="Q130" s="190">
        <v>0</v>
      </c>
      <c r="R130" s="190">
        <f t="shared" si="2"/>
        <v>0</v>
      </c>
      <c r="S130" s="190">
        <v>0</v>
      </c>
      <c r="T130" s="191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2" t="s">
        <v>121</v>
      </c>
      <c r="AT130" s="192" t="s">
        <v>117</v>
      </c>
      <c r="AU130" s="192" t="s">
        <v>87</v>
      </c>
      <c r="AY130" s="14" t="s">
        <v>114</v>
      </c>
      <c r="BE130" s="193">
        <f t="shared" si="4"/>
        <v>0</v>
      </c>
      <c r="BF130" s="193">
        <f t="shared" si="5"/>
        <v>0</v>
      </c>
      <c r="BG130" s="193">
        <f t="shared" si="6"/>
        <v>0</v>
      </c>
      <c r="BH130" s="193">
        <f t="shared" si="7"/>
        <v>0</v>
      </c>
      <c r="BI130" s="193">
        <f t="shared" si="8"/>
        <v>0</v>
      </c>
      <c r="BJ130" s="14" t="s">
        <v>85</v>
      </c>
      <c r="BK130" s="193">
        <f t="shared" si="9"/>
        <v>0</v>
      </c>
      <c r="BL130" s="14" t="s">
        <v>121</v>
      </c>
      <c r="BM130" s="192" t="s">
        <v>148</v>
      </c>
    </row>
    <row r="131" spans="1:65" s="2" customFormat="1" ht="66.75" customHeight="1">
      <c r="A131" s="31"/>
      <c r="B131" s="32"/>
      <c r="C131" s="180" t="s">
        <v>134</v>
      </c>
      <c r="D131" s="180" t="s">
        <v>117</v>
      </c>
      <c r="E131" s="181" t="s">
        <v>149</v>
      </c>
      <c r="F131" s="182" t="s">
        <v>150</v>
      </c>
      <c r="G131" s="183" t="s">
        <v>120</v>
      </c>
      <c r="H131" s="184">
        <v>5200</v>
      </c>
      <c r="I131" s="185"/>
      <c r="J131" s="186">
        <f t="shared" si="0"/>
        <v>0</v>
      </c>
      <c r="K131" s="187"/>
      <c r="L131" s="36"/>
      <c r="M131" s="188" t="s">
        <v>1</v>
      </c>
      <c r="N131" s="189" t="s">
        <v>42</v>
      </c>
      <c r="O131" s="68"/>
      <c r="P131" s="190">
        <f t="shared" si="1"/>
        <v>0</v>
      </c>
      <c r="Q131" s="190">
        <v>0</v>
      </c>
      <c r="R131" s="190">
        <f t="shared" si="2"/>
        <v>0</v>
      </c>
      <c r="S131" s="190">
        <v>0</v>
      </c>
      <c r="T131" s="191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2" t="s">
        <v>121</v>
      </c>
      <c r="AT131" s="192" t="s">
        <v>117</v>
      </c>
      <c r="AU131" s="192" t="s">
        <v>87</v>
      </c>
      <c r="AY131" s="14" t="s">
        <v>114</v>
      </c>
      <c r="BE131" s="193">
        <f t="shared" si="4"/>
        <v>0</v>
      </c>
      <c r="BF131" s="193">
        <f t="shared" si="5"/>
        <v>0</v>
      </c>
      <c r="BG131" s="193">
        <f t="shared" si="6"/>
        <v>0</v>
      </c>
      <c r="BH131" s="193">
        <f t="shared" si="7"/>
        <v>0</v>
      </c>
      <c r="BI131" s="193">
        <f t="shared" si="8"/>
        <v>0</v>
      </c>
      <c r="BJ131" s="14" t="s">
        <v>85</v>
      </c>
      <c r="BK131" s="193">
        <f t="shared" si="9"/>
        <v>0</v>
      </c>
      <c r="BL131" s="14" t="s">
        <v>121</v>
      </c>
      <c r="BM131" s="192" t="s">
        <v>151</v>
      </c>
    </row>
    <row r="132" spans="1:65" s="2" customFormat="1" ht="66.75" customHeight="1">
      <c r="A132" s="31"/>
      <c r="B132" s="32"/>
      <c r="C132" s="180" t="s">
        <v>152</v>
      </c>
      <c r="D132" s="180" t="s">
        <v>117</v>
      </c>
      <c r="E132" s="181" t="s">
        <v>153</v>
      </c>
      <c r="F132" s="182" t="s">
        <v>154</v>
      </c>
      <c r="G132" s="183" t="s">
        <v>155</v>
      </c>
      <c r="H132" s="184">
        <v>100</v>
      </c>
      <c r="I132" s="185"/>
      <c r="J132" s="186">
        <f t="shared" si="0"/>
        <v>0</v>
      </c>
      <c r="K132" s="187"/>
      <c r="L132" s="36"/>
      <c r="M132" s="188" t="s">
        <v>1</v>
      </c>
      <c r="N132" s="189" t="s">
        <v>42</v>
      </c>
      <c r="O132" s="68"/>
      <c r="P132" s="190">
        <f t="shared" si="1"/>
        <v>0</v>
      </c>
      <c r="Q132" s="190">
        <v>0</v>
      </c>
      <c r="R132" s="190">
        <f t="shared" si="2"/>
        <v>0</v>
      </c>
      <c r="S132" s="190">
        <v>0</v>
      </c>
      <c r="T132" s="191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2" t="s">
        <v>121</v>
      </c>
      <c r="AT132" s="192" t="s">
        <v>117</v>
      </c>
      <c r="AU132" s="192" t="s">
        <v>87</v>
      </c>
      <c r="AY132" s="14" t="s">
        <v>114</v>
      </c>
      <c r="BE132" s="193">
        <f t="shared" si="4"/>
        <v>0</v>
      </c>
      <c r="BF132" s="193">
        <f t="shared" si="5"/>
        <v>0</v>
      </c>
      <c r="BG132" s="193">
        <f t="shared" si="6"/>
        <v>0</v>
      </c>
      <c r="BH132" s="193">
        <f t="shared" si="7"/>
        <v>0</v>
      </c>
      <c r="BI132" s="193">
        <f t="shared" si="8"/>
        <v>0</v>
      </c>
      <c r="BJ132" s="14" t="s">
        <v>85</v>
      </c>
      <c r="BK132" s="193">
        <f t="shared" si="9"/>
        <v>0</v>
      </c>
      <c r="BL132" s="14" t="s">
        <v>121</v>
      </c>
      <c r="BM132" s="192" t="s">
        <v>156</v>
      </c>
    </row>
    <row r="133" spans="1:65" s="2" customFormat="1" ht="66.75" customHeight="1">
      <c r="A133" s="31"/>
      <c r="B133" s="32"/>
      <c r="C133" s="180" t="s">
        <v>137</v>
      </c>
      <c r="D133" s="180" t="s">
        <v>117</v>
      </c>
      <c r="E133" s="181" t="s">
        <v>157</v>
      </c>
      <c r="F133" s="182" t="s">
        <v>158</v>
      </c>
      <c r="G133" s="183" t="s">
        <v>155</v>
      </c>
      <c r="H133" s="184">
        <v>100</v>
      </c>
      <c r="I133" s="185"/>
      <c r="J133" s="186">
        <f t="shared" si="0"/>
        <v>0</v>
      </c>
      <c r="K133" s="187"/>
      <c r="L133" s="36"/>
      <c r="M133" s="188" t="s">
        <v>1</v>
      </c>
      <c r="N133" s="189" t="s">
        <v>42</v>
      </c>
      <c r="O133" s="68"/>
      <c r="P133" s="190">
        <f t="shared" si="1"/>
        <v>0</v>
      </c>
      <c r="Q133" s="190">
        <v>0</v>
      </c>
      <c r="R133" s="190">
        <f t="shared" si="2"/>
        <v>0</v>
      </c>
      <c r="S133" s="190">
        <v>0</v>
      </c>
      <c r="T133" s="191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2" t="s">
        <v>121</v>
      </c>
      <c r="AT133" s="192" t="s">
        <v>117</v>
      </c>
      <c r="AU133" s="192" t="s">
        <v>87</v>
      </c>
      <c r="AY133" s="14" t="s">
        <v>114</v>
      </c>
      <c r="BE133" s="193">
        <f t="shared" si="4"/>
        <v>0</v>
      </c>
      <c r="BF133" s="193">
        <f t="shared" si="5"/>
        <v>0</v>
      </c>
      <c r="BG133" s="193">
        <f t="shared" si="6"/>
        <v>0</v>
      </c>
      <c r="BH133" s="193">
        <f t="shared" si="7"/>
        <v>0</v>
      </c>
      <c r="BI133" s="193">
        <f t="shared" si="8"/>
        <v>0</v>
      </c>
      <c r="BJ133" s="14" t="s">
        <v>85</v>
      </c>
      <c r="BK133" s="193">
        <f t="shared" si="9"/>
        <v>0</v>
      </c>
      <c r="BL133" s="14" t="s">
        <v>121</v>
      </c>
      <c r="BM133" s="192" t="s">
        <v>159</v>
      </c>
    </row>
    <row r="134" spans="1:65" s="2" customFormat="1" ht="66.75" customHeight="1">
      <c r="A134" s="31"/>
      <c r="B134" s="32"/>
      <c r="C134" s="180" t="s">
        <v>160</v>
      </c>
      <c r="D134" s="180" t="s">
        <v>117</v>
      </c>
      <c r="E134" s="181" t="s">
        <v>161</v>
      </c>
      <c r="F134" s="182" t="s">
        <v>162</v>
      </c>
      <c r="G134" s="183" t="s">
        <v>163</v>
      </c>
      <c r="H134" s="184">
        <v>5</v>
      </c>
      <c r="I134" s="185"/>
      <c r="J134" s="186">
        <f t="shared" si="0"/>
        <v>0</v>
      </c>
      <c r="K134" s="187"/>
      <c r="L134" s="36"/>
      <c r="M134" s="188" t="s">
        <v>1</v>
      </c>
      <c r="N134" s="189" t="s">
        <v>42</v>
      </c>
      <c r="O134" s="68"/>
      <c r="P134" s="190">
        <f t="shared" si="1"/>
        <v>0</v>
      </c>
      <c r="Q134" s="190">
        <v>0</v>
      </c>
      <c r="R134" s="190">
        <f t="shared" si="2"/>
        <v>0</v>
      </c>
      <c r="S134" s="190">
        <v>0</v>
      </c>
      <c r="T134" s="191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2" t="s">
        <v>121</v>
      </c>
      <c r="AT134" s="192" t="s">
        <v>117</v>
      </c>
      <c r="AU134" s="192" t="s">
        <v>87</v>
      </c>
      <c r="AY134" s="14" t="s">
        <v>114</v>
      </c>
      <c r="BE134" s="193">
        <f t="shared" si="4"/>
        <v>0</v>
      </c>
      <c r="BF134" s="193">
        <f t="shared" si="5"/>
        <v>0</v>
      </c>
      <c r="BG134" s="193">
        <f t="shared" si="6"/>
        <v>0</v>
      </c>
      <c r="BH134" s="193">
        <f t="shared" si="7"/>
        <v>0</v>
      </c>
      <c r="BI134" s="193">
        <f t="shared" si="8"/>
        <v>0</v>
      </c>
      <c r="BJ134" s="14" t="s">
        <v>85</v>
      </c>
      <c r="BK134" s="193">
        <f t="shared" si="9"/>
        <v>0</v>
      </c>
      <c r="BL134" s="14" t="s">
        <v>121</v>
      </c>
      <c r="BM134" s="192" t="s">
        <v>164</v>
      </c>
    </row>
    <row r="135" spans="1:65" s="2" customFormat="1" ht="55.5" customHeight="1">
      <c r="A135" s="31"/>
      <c r="B135" s="32"/>
      <c r="C135" s="180" t="s">
        <v>141</v>
      </c>
      <c r="D135" s="180" t="s">
        <v>117</v>
      </c>
      <c r="E135" s="181" t="s">
        <v>165</v>
      </c>
      <c r="F135" s="182" t="s">
        <v>166</v>
      </c>
      <c r="G135" s="183" t="s">
        <v>120</v>
      </c>
      <c r="H135" s="184">
        <v>150</v>
      </c>
      <c r="I135" s="185"/>
      <c r="J135" s="186">
        <f t="shared" si="0"/>
        <v>0</v>
      </c>
      <c r="K135" s="187"/>
      <c r="L135" s="36"/>
      <c r="M135" s="188" t="s">
        <v>1</v>
      </c>
      <c r="N135" s="189" t="s">
        <v>42</v>
      </c>
      <c r="O135" s="68"/>
      <c r="P135" s="190">
        <f t="shared" si="1"/>
        <v>0</v>
      </c>
      <c r="Q135" s="190">
        <v>0</v>
      </c>
      <c r="R135" s="190">
        <f t="shared" si="2"/>
        <v>0</v>
      </c>
      <c r="S135" s="190">
        <v>0</v>
      </c>
      <c r="T135" s="191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2" t="s">
        <v>121</v>
      </c>
      <c r="AT135" s="192" t="s">
        <v>117</v>
      </c>
      <c r="AU135" s="192" t="s">
        <v>87</v>
      </c>
      <c r="AY135" s="14" t="s">
        <v>114</v>
      </c>
      <c r="BE135" s="193">
        <f t="shared" si="4"/>
        <v>0</v>
      </c>
      <c r="BF135" s="193">
        <f t="shared" si="5"/>
        <v>0</v>
      </c>
      <c r="BG135" s="193">
        <f t="shared" si="6"/>
        <v>0</v>
      </c>
      <c r="BH135" s="193">
        <f t="shared" si="7"/>
        <v>0</v>
      </c>
      <c r="BI135" s="193">
        <f t="shared" si="8"/>
        <v>0</v>
      </c>
      <c r="BJ135" s="14" t="s">
        <v>85</v>
      </c>
      <c r="BK135" s="193">
        <f t="shared" si="9"/>
        <v>0</v>
      </c>
      <c r="BL135" s="14" t="s">
        <v>121</v>
      </c>
      <c r="BM135" s="192" t="s">
        <v>167</v>
      </c>
    </row>
    <row r="136" spans="1:65" s="2" customFormat="1" ht="78" customHeight="1">
      <c r="A136" s="31"/>
      <c r="B136" s="32"/>
      <c r="C136" s="180" t="s">
        <v>8</v>
      </c>
      <c r="D136" s="180" t="s">
        <v>117</v>
      </c>
      <c r="E136" s="181" t="s">
        <v>168</v>
      </c>
      <c r="F136" s="182" t="s">
        <v>169</v>
      </c>
      <c r="G136" s="183" t="s">
        <v>127</v>
      </c>
      <c r="H136" s="184">
        <v>50</v>
      </c>
      <c r="I136" s="185"/>
      <c r="J136" s="186">
        <f t="shared" si="0"/>
        <v>0</v>
      </c>
      <c r="K136" s="187"/>
      <c r="L136" s="36"/>
      <c r="M136" s="188" t="s">
        <v>1</v>
      </c>
      <c r="N136" s="189" t="s">
        <v>42</v>
      </c>
      <c r="O136" s="68"/>
      <c r="P136" s="190">
        <f t="shared" si="1"/>
        <v>0</v>
      </c>
      <c r="Q136" s="190">
        <v>0</v>
      </c>
      <c r="R136" s="190">
        <f t="shared" si="2"/>
        <v>0</v>
      </c>
      <c r="S136" s="190">
        <v>0</v>
      </c>
      <c r="T136" s="191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2" t="s">
        <v>121</v>
      </c>
      <c r="AT136" s="192" t="s">
        <v>117</v>
      </c>
      <c r="AU136" s="192" t="s">
        <v>87</v>
      </c>
      <c r="AY136" s="14" t="s">
        <v>114</v>
      </c>
      <c r="BE136" s="193">
        <f t="shared" si="4"/>
        <v>0</v>
      </c>
      <c r="BF136" s="193">
        <f t="shared" si="5"/>
        <v>0</v>
      </c>
      <c r="BG136" s="193">
        <f t="shared" si="6"/>
        <v>0</v>
      </c>
      <c r="BH136" s="193">
        <f t="shared" si="7"/>
        <v>0</v>
      </c>
      <c r="BI136" s="193">
        <f t="shared" si="8"/>
        <v>0</v>
      </c>
      <c r="BJ136" s="14" t="s">
        <v>85</v>
      </c>
      <c r="BK136" s="193">
        <f t="shared" si="9"/>
        <v>0</v>
      </c>
      <c r="BL136" s="14" t="s">
        <v>121</v>
      </c>
      <c r="BM136" s="192" t="s">
        <v>170</v>
      </c>
    </row>
    <row r="137" spans="1:65" s="2" customFormat="1" ht="78" customHeight="1">
      <c r="A137" s="31"/>
      <c r="B137" s="32"/>
      <c r="C137" s="180" t="s">
        <v>144</v>
      </c>
      <c r="D137" s="180" t="s">
        <v>117</v>
      </c>
      <c r="E137" s="181" t="s">
        <v>171</v>
      </c>
      <c r="F137" s="182" t="s">
        <v>172</v>
      </c>
      <c r="G137" s="183" t="s">
        <v>127</v>
      </c>
      <c r="H137" s="184">
        <v>45</v>
      </c>
      <c r="I137" s="185"/>
      <c r="J137" s="186">
        <f t="shared" si="0"/>
        <v>0</v>
      </c>
      <c r="K137" s="187"/>
      <c r="L137" s="36"/>
      <c r="M137" s="188" t="s">
        <v>1</v>
      </c>
      <c r="N137" s="189" t="s">
        <v>42</v>
      </c>
      <c r="O137" s="68"/>
      <c r="P137" s="190">
        <f t="shared" si="1"/>
        <v>0</v>
      </c>
      <c r="Q137" s="190">
        <v>0</v>
      </c>
      <c r="R137" s="190">
        <f t="shared" si="2"/>
        <v>0</v>
      </c>
      <c r="S137" s="190">
        <v>0</v>
      </c>
      <c r="T137" s="191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2" t="s">
        <v>121</v>
      </c>
      <c r="AT137" s="192" t="s">
        <v>117</v>
      </c>
      <c r="AU137" s="192" t="s">
        <v>87</v>
      </c>
      <c r="AY137" s="14" t="s">
        <v>114</v>
      </c>
      <c r="BE137" s="193">
        <f t="shared" si="4"/>
        <v>0</v>
      </c>
      <c r="BF137" s="193">
        <f t="shared" si="5"/>
        <v>0</v>
      </c>
      <c r="BG137" s="193">
        <f t="shared" si="6"/>
        <v>0</v>
      </c>
      <c r="BH137" s="193">
        <f t="shared" si="7"/>
        <v>0</v>
      </c>
      <c r="BI137" s="193">
        <f t="shared" si="8"/>
        <v>0</v>
      </c>
      <c r="BJ137" s="14" t="s">
        <v>85</v>
      </c>
      <c r="BK137" s="193">
        <f t="shared" si="9"/>
        <v>0</v>
      </c>
      <c r="BL137" s="14" t="s">
        <v>121</v>
      </c>
      <c r="BM137" s="192" t="s">
        <v>173</v>
      </c>
    </row>
    <row r="138" spans="1:65" s="2" customFormat="1" ht="76.349999999999994" customHeight="1">
      <c r="A138" s="31"/>
      <c r="B138" s="32"/>
      <c r="C138" s="180" t="s">
        <v>174</v>
      </c>
      <c r="D138" s="180" t="s">
        <v>117</v>
      </c>
      <c r="E138" s="181" t="s">
        <v>175</v>
      </c>
      <c r="F138" s="182" t="s">
        <v>176</v>
      </c>
      <c r="G138" s="183" t="s">
        <v>177</v>
      </c>
      <c r="H138" s="184">
        <v>1000</v>
      </c>
      <c r="I138" s="185"/>
      <c r="J138" s="186">
        <f t="shared" si="0"/>
        <v>0</v>
      </c>
      <c r="K138" s="187"/>
      <c r="L138" s="36"/>
      <c r="M138" s="188" t="s">
        <v>1</v>
      </c>
      <c r="N138" s="189" t="s">
        <v>42</v>
      </c>
      <c r="O138" s="68"/>
      <c r="P138" s="190">
        <f t="shared" si="1"/>
        <v>0</v>
      </c>
      <c r="Q138" s="190">
        <v>0</v>
      </c>
      <c r="R138" s="190">
        <f t="shared" si="2"/>
        <v>0</v>
      </c>
      <c r="S138" s="190">
        <v>0</v>
      </c>
      <c r="T138" s="191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2" t="s">
        <v>121</v>
      </c>
      <c r="AT138" s="192" t="s">
        <v>117</v>
      </c>
      <c r="AU138" s="192" t="s">
        <v>87</v>
      </c>
      <c r="AY138" s="14" t="s">
        <v>114</v>
      </c>
      <c r="BE138" s="193">
        <f t="shared" si="4"/>
        <v>0</v>
      </c>
      <c r="BF138" s="193">
        <f t="shared" si="5"/>
        <v>0</v>
      </c>
      <c r="BG138" s="193">
        <f t="shared" si="6"/>
        <v>0</v>
      </c>
      <c r="BH138" s="193">
        <f t="shared" si="7"/>
        <v>0</v>
      </c>
      <c r="BI138" s="193">
        <f t="shared" si="8"/>
        <v>0</v>
      </c>
      <c r="BJ138" s="14" t="s">
        <v>85</v>
      </c>
      <c r="BK138" s="193">
        <f t="shared" si="9"/>
        <v>0</v>
      </c>
      <c r="BL138" s="14" t="s">
        <v>121</v>
      </c>
      <c r="BM138" s="192" t="s">
        <v>178</v>
      </c>
    </row>
    <row r="139" spans="1:65" s="2" customFormat="1" ht="76.349999999999994" customHeight="1">
      <c r="A139" s="31"/>
      <c r="B139" s="32"/>
      <c r="C139" s="180" t="s">
        <v>148</v>
      </c>
      <c r="D139" s="180" t="s">
        <v>117</v>
      </c>
      <c r="E139" s="181" t="s">
        <v>179</v>
      </c>
      <c r="F139" s="182" t="s">
        <v>180</v>
      </c>
      <c r="G139" s="183" t="s">
        <v>177</v>
      </c>
      <c r="H139" s="184">
        <v>1500</v>
      </c>
      <c r="I139" s="185"/>
      <c r="J139" s="186">
        <f t="shared" si="0"/>
        <v>0</v>
      </c>
      <c r="K139" s="187"/>
      <c r="L139" s="36"/>
      <c r="M139" s="188" t="s">
        <v>1</v>
      </c>
      <c r="N139" s="189" t="s">
        <v>42</v>
      </c>
      <c r="O139" s="68"/>
      <c r="P139" s="190">
        <f t="shared" si="1"/>
        <v>0</v>
      </c>
      <c r="Q139" s="190">
        <v>0</v>
      </c>
      <c r="R139" s="190">
        <f t="shared" si="2"/>
        <v>0</v>
      </c>
      <c r="S139" s="190">
        <v>0</v>
      </c>
      <c r="T139" s="191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2" t="s">
        <v>121</v>
      </c>
      <c r="AT139" s="192" t="s">
        <v>117</v>
      </c>
      <c r="AU139" s="192" t="s">
        <v>87</v>
      </c>
      <c r="AY139" s="14" t="s">
        <v>114</v>
      </c>
      <c r="BE139" s="193">
        <f t="shared" si="4"/>
        <v>0</v>
      </c>
      <c r="BF139" s="193">
        <f t="shared" si="5"/>
        <v>0</v>
      </c>
      <c r="BG139" s="193">
        <f t="shared" si="6"/>
        <v>0</v>
      </c>
      <c r="BH139" s="193">
        <f t="shared" si="7"/>
        <v>0</v>
      </c>
      <c r="BI139" s="193">
        <f t="shared" si="8"/>
        <v>0</v>
      </c>
      <c r="BJ139" s="14" t="s">
        <v>85</v>
      </c>
      <c r="BK139" s="193">
        <f t="shared" si="9"/>
        <v>0</v>
      </c>
      <c r="BL139" s="14" t="s">
        <v>121</v>
      </c>
      <c r="BM139" s="192" t="s">
        <v>181</v>
      </c>
    </row>
    <row r="140" spans="1:65" s="2" customFormat="1" ht="78" customHeight="1">
      <c r="A140" s="31"/>
      <c r="B140" s="32"/>
      <c r="C140" s="180" t="s">
        <v>182</v>
      </c>
      <c r="D140" s="180" t="s">
        <v>117</v>
      </c>
      <c r="E140" s="181" t="s">
        <v>183</v>
      </c>
      <c r="F140" s="182" t="s">
        <v>184</v>
      </c>
      <c r="G140" s="183" t="s">
        <v>177</v>
      </c>
      <c r="H140" s="184">
        <v>1000</v>
      </c>
      <c r="I140" s="185"/>
      <c r="J140" s="186">
        <f t="shared" si="0"/>
        <v>0</v>
      </c>
      <c r="K140" s="187"/>
      <c r="L140" s="36"/>
      <c r="M140" s="188" t="s">
        <v>1</v>
      </c>
      <c r="N140" s="189" t="s">
        <v>42</v>
      </c>
      <c r="O140" s="68"/>
      <c r="P140" s="190">
        <f t="shared" si="1"/>
        <v>0</v>
      </c>
      <c r="Q140" s="190">
        <v>0</v>
      </c>
      <c r="R140" s="190">
        <f t="shared" si="2"/>
        <v>0</v>
      </c>
      <c r="S140" s="190">
        <v>0</v>
      </c>
      <c r="T140" s="191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2" t="s">
        <v>121</v>
      </c>
      <c r="AT140" s="192" t="s">
        <v>117</v>
      </c>
      <c r="AU140" s="192" t="s">
        <v>87</v>
      </c>
      <c r="AY140" s="14" t="s">
        <v>114</v>
      </c>
      <c r="BE140" s="193">
        <f t="shared" si="4"/>
        <v>0</v>
      </c>
      <c r="BF140" s="193">
        <f t="shared" si="5"/>
        <v>0</v>
      </c>
      <c r="BG140" s="193">
        <f t="shared" si="6"/>
        <v>0</v>
      </c>
      <c r="BH140" s="193">
        <f t="shared" si="7"/>
        <v>0</v>
      </c>
      <c r="BI140" s="193">
        <f t="shared" si="8"/>
        <v>0</v>
      </c>
      <c r="BJ140" s="14" t="s">
        <v>85</v>
      </c>
      <c r="BK140" s="193">
        <f t="shared" si="9"/>
        <v>0</v>
      </c>
      <c r="BL140" s="14" t="s">
        <v>121</v>
      </c>
      <c r="BM140" s="192" t="s">
        <v>185</v>
      </c>
    </row>
    <row r="141" spans="1:65" s="2" customFormat="1" ht="78" customHeight="1">
      <c r="A141" s="31"/>
      <c r="B141" s="32"/>
      <c r="C141" s="180" t="s">
        <v>151</v>
      </c>
      <c r="D141" s="180" t="s">
        <v>117</v>
      </c>
      <c r="E141" s="181" t="s">
        <v>186</v>
      </c>
      <c r="F141" s="182" t="s">
        <v>187</v>
      </c>
      <c r="G141" s="183" t="s">
        <v>177</v>
      </c>
      <c r="H141" s="184">
        <v>500</v>
      </c>
      <c r="I141" s="185"/>
      <c r="J141" s="186">
        <f t="shared" si="0"/>
        <v>0</v>
      </c>
      <c r="K141" s="187"/>
      <c r="L141" s="36"/>
      <c r="M141" s="188" t="s">
        <v>1</v>
      </c>
      <c r="N141" s="189" t="s">
        <v>42</v>
      </c>
      <c r="O141" s="68"/>
      <c r="P141" s="190">
        <f t="shared" si="1"/>
        <v>0</v>
      </c>
      <c r="Q141" s="190">
        <v>0</v>
      </c>
      <c r="R141" s="190">
        <f t="shared" si="2"/>
        <v>0</v>
      </c>
      <c r="S141" s="190">
        <v>0</v>
      </c>
      <c r="T141" s="191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2" t="s">
        <v>121</v>
      </c>
      <c r="AT141" s="192" t="s">
        <v>117</v>
      </c>
      <c r="AU141" s="192" t="s">
        <v>87</v>
      </c>
      <c r="AY141" s="14" t="s">
        <v>114</v>
      </c>
      <c r="BE141" s="193">
        <f t="shared" si="4"/>
        <v>0</v>
      </c>
      <c r="BF141" s="193">
        <f t="shared" si="5"/>
        <v>0</v>
      </c>
      <c r="BG141" s="193">
        <f t="shared" si="6"/>
        <v>0</v>
      </c>
      <c r="BH141" s="193">
        <f t="shared" si="7"/>
        <v>0</v>
      </c>
      <c r="BI141" s="193">
        <f t="shared" si="8"/>
        <v>0</v>
      </c>
      <c r="BJ141" s="14" t="s">
        <v>85</v>
      </c>
      <c r="BK141" s="193">
        <f t="shared" si="9"/>
        <v>0</v>
      </c>
      <c r="BL141" s="14" t="s">
        <v>121</v>
      </c>
      <c r="BM141" s="192" t="s">
        <v>188</v>
      </c>
    </row>
    <row r="142" spans="1:65" s="2" customFormat="1" ht="78" customHeight="1">
      <c r="A142" s="31"/>
      <c r="B142" s="32"/>
      <c r="C142" s="180" t="s">
        <v>7</v>
      </c>
      <c r="D142" s="180" t="s">
        <v>117</v>
      </c>
      <c r="E142" s="181" t="s">
        <v>189</v>
      </c>
      <c r="F142" s="182" t="s">
        <v>190</v>
      </c>
      <c r="G142" s="183" t="s">
        <v>177</v>
      </c>
      <c r="H142" s="184">
        <v>200</v>
      </c>
      <c r="I142" s="185"/>
      <c r="J142" s="186">
        <f t="shared" si="0"/>
        <v>0</v>
      </c>
      <c r="K142" s="187"/>
      <c r="L142" s="36"/>
      <c r="M142" s="188" t="s">
        <v>1</v>
      </c>
      <c r="N142" s="189" t="s">
        <v>42</v>
      </c>
      <c r="O142" s="68"/>
      <c r="P142" s="190">
        <f t="shared" si="1"/>
        <v>0</v>
      </c>
      <c r="Q142" s="190">
        <v>0</v>
      </c>
      <c r="R142" s="190">
        <f t="shared" si="2"/>
        <v>0</v>
      </c>
      <c r="S142" s="190">
        <v>0</v>
      </c>
      <c r="T142" s="191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2" t="s">
        <v>121</v>
      </c>
      <c r="AT142" s="192" t="s">
        <v>117</v>
      </c>
      <c r="AU142" s="192" t="s">
        <v>87</v>
      </c>
      <c r="AY142" s="14" t="s">
        <v>114</v>
      </c>
      <c r="BE142" s="193">
        <f t="shared" si="4"/>
        <v>0</v>
      </c>
      <c r="BF142" s="193">
        <f t="shared" si="5"/>
        <v>0</v>
      </c>
      <c r="BG142" s="193">
        <f t="shared" si="6"/>
        <v>0</v>
      </c>
      <c r="BH142" s="193">
        <f t="shared" si="7"/>
        <v>0</v>
      </c>
      <c r="BI142" s="193">
        <f t="shared" si="8"/>
        <v>0</v>
      </c>
      <c r="BJ142" s="14" t="s">
        <v>85</v>
      </c>
      <c r="BK142" s="193">
        <f t="shared" si="9"/>
        <v>0</v>
      </c>
      <c r="BL142" s="14" t="s">
        <v>121</v>
      </c>
      <c r="BM142" s="192" t="s">
        <v>191</v>
      </c>
    </row>
    <row r="143" spans="1:65" s="2" customFormat="1" ht="76.349999999999994" customHeight="1">
      <c r="A143" s="31"/>
      <c r="B143" s="32"/>
      <c r="C143" s="180" t="s">
        <v>156</v>
      </c>
      <c r="D143" s="180" t="s">
        <v>117</v>
      </c>
      <c r="E143" s="181" t="s">
        <v>192</v>
      </c>
      <c r="F143" s="182" t="s">
        <v>193</v>
      </c>
      <c r="G143" s="183" t="s">
        <v>177</v>
      </c>
      <c r="H143" s="184">
        <v>70</v>
      </c>
      <c r="I143" s="185"/>
      <c r="J143" s="186">
        <f t="shared" si="0"/>
        <v>0</v>
      </c>
      <c r="K143" s="187"/>
      <c r="L143" s="36"/>
      <c r="M143" s="188" t="s">
        <v>1</v>
      </c>
      <c r="N143" s="189" t="s">
        <v>42</v>
      </c>
      <c r="O143" s="68"/>
      <c r="P143" s="190">
        <f t="shared" si="1"/>
        <v>0</v>
      </c>
      <c r="Q143" s="190">
        <v>0</v>
      </c>
      <c r="R143" s="190">
        <f t="shared" si="2"/>
        <v>0</v>
      </c>
      <c r="S143" s="190">
        <v>0</v>
      </c>
      <c r="T143" s="191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2" t="s">
        <v>121</v>
      </c>
      <c r="AT143" s="192" t="s">
        <v>117</v>
      </c>
      <c r="AU143" s="192" t="s">
        <v>87</v>
      </c>
      <c r="AY143" s="14" t="s">
        <v>114</v>
      </c>
      <c r="BE143" s="193">
        <f t="shared" si="4"/>
        <v>0</v>
      </c>
      <c r="BF143" s="193">
        <f t="shared" si="5"/>
        <v>0</v>
      </c>
      <c r="BG143" s="193">
        <f t="shared" si="6"/>
        <v>0</v>
      </c>
      <c r="BH143" s="193">
        <f t="shared" si="7"/>
        <v>0</v>
      </c>
      <c r="BI143" s="193">
        <f t="shared" si="8"/>
        <v>0</v>
      </c>
      <c r="BJ143" s="14" t="s">
        <v>85</v>
      </c>
      <c r="BK143" s="193">
        <f t="shared" si="9"/>
        <v>0</v>
      </c>
      <c r="BL143" s="14" t="s">
        <v>121</v>
      </c>
      <c r="BM143" s="192" t="s">
        <v>194</v>
      </c>
    </row>
    <row r="144" spans="1:65" s="2" customFormat="1" ht="76.349999999999994" customHeight="1">
      <c r="A144" s="31"/>
      <c r="B144" s="32"/>
      <c r="C144" s="180" t="s">
        <v>195</v>
      </c>
      <c r="D144" s="180" t="s">
        <v>117</v>
      </c>
      <c r="E144" s="181" t="s">
        <v>196</v>
      </c>
      <c r="F144" s="182" t="s">
        <v>197</v>
      </c>
      <c r="G144" s="183" t="s">
        <v>177</v>
      </c>
      <c r="H144" s="184">
        <v>1000</v>
      </c>
      <c r="I144" s="185"/>
      <c r="J144" s="186">
        <f t="shared" si="0"/>
        <v>0</v>
      </c>
      <c r="K144" s="187"/>
      <c r="L144" s="36"/>
      <c r="M144" s="188" t="s">
        <v>1</v>
      </c>
      <c r="N144" s="189" t="s">
        <v>42</v>
      </c>
      <c r="O144" s="68"/>
      <c r="P144" s="190">
        <f t="shared" si="1"/>
        <v>0</v>
      </c>
      <c r="Q144" s="190">
        <v>0</v>
      </c>
      <c r="R144" s="190">
        <f t="shared" si="2"/>
        <v>0</v>
      </c>
      <c r="S144" s="190">
        <v>0</v>
      </c>
      <c r="T144" s="191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2" t="s">
        <v>121</v>
      </c>
      <c r="AT144" s="192" t="s">
        <v>117</v>
      </c>
      <c r="AU144" s="192" t="s">
        <v>87</v>
      </c>
      <c r="AY144" s="14" t="s">
        <v>114</v>
      </c>
      <c r="BE144" s="193">
        <f t="shared" si="4"/>
        <v>0</v>
      </c>
      <c r="BF144" s="193">
        <f t="shared" si="5"/>
        <v>0</v>
      </c>
      <c r="BG144" s="193">
        <f t="shared" si="6"/>
        <v>0</v>
      </c>
      <c r="BH144" s="193">
        <f t="shared" si="7"/>
        <v>0</v>
      </c>
      <c r="BI144" s="193">
        <f t="shared" si="8"/>
        <v>0</v>
      </c>
      <c r="BJ144" s="14" t="s">
        <v>85</v>
      </c>
      <c r="BK144" s="193">
        <f t="shared" si="9"/>
        <v>0</v>
      </c>
      <c r="BL144" s="14" t="s">
        <v>121</v>
      </c>
      <c r="BM144" s="192" t="s">
        <v>198</v>
      </c>
    </row>
    <row r="145" spans="1:65" s="2" customFormat="1" ht="66.75" customHeight="1">
      <c r="A145" s="31"/>
      <c r="B145" s="32"/>
      <c r="C145" s="180" t="s">
        <v>159</v>
      </c>
      <c r="D145" s="180" t="s">
        <v>117</v>
      </c>
      <c r="E145" s="181" t="s">
        <v>199</v>
      </c>
      <c r="F145" s="182" t="s">
        <v>200</v>
      </c>
      <c r="G145" s="183" t="s">
        <v>177</v>
      </c>
      <c r="H145" s="184">
        <v>1500</v>
      </c>
      <c r="I145" s="185"/>
      <c r="J145" s="186">
        <f t="shared" si="0"/>
        <v>0</v>
      </c>
      <c r="K145" s="187"/>
      <c r="L145" s="36"/>
      <c r="M145" s="188" t="s">
        <v>1</v>
      </c>
      <c r="N145" s="189" t="s">
        <v>42</v>
      </c>
      <c r="O145" s="68"/>
      <c r="P145" s="190">
        <f t="shared" si="1"/>
        <v>0</v>
      </c>
      <c r="Q145" s="190">
        <v>0</v>
      </c>
      <c r="R145" s="190">
        <f t="shared" si="2"/>
        <v>0</v>
      </c>
      <c r="S145" s="190">
        <v>0</v>
      </c>
      <c r="T145" s="191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2" t="s">
        <v>121</v>
      </c>
      <c r="AT145" s="192" t="s">
        <v>117</v>
      </c>
      <c r="AU145" s="192" t="s">
        <v>87</v>
      </c>
      <c r="AY145" s="14" t="s">
        <v>114</v>
      </c>
      <c r="BE145" s="193">
        <f t="shared" si="4"/>
        <v>0</v>
      </c>
      <c r="BF145" s="193">
        <f t="shared" si="5"/>
        <v>0</v>
      </c>
      <c r="BG145" s="193">
        <f t="shared" si="6"/>
        <v>0</v>
      </c>
      <c r="BH145" s="193">
        <f t="shared" si="7"/>
        <v>0</v>
      </c>
      <c r="BI145" s="193">
        <f t="shared" si="8"/>
        <v>0</v>
      </c>
      <c r="BJ145" s="14" t="s">
        <v>85</v>
      </c>
      <c r="BK145" s="193">
        <f t="shared" si="9"/>
        <v>0</v>
      </c>
      <c r="BL145" s="14" t="s">
        <v>121</v>
      </c>
      <c r="BM145" s="192" t="s">
        <v>201</v>
      </c>
    </row>
    <row r="146" spans="1:65" s="2" customFormat="1" ht="78" customHeight="1">
      <c r="A146" s="31"/>
      <c r="B146" s="32"/>
      <c r="C146" s="180" t="s">
        <v>202</v>
      </c>
      <c r="D146" s="180" t="s">
        <v>117</v>
      </c>
      <c r="E146" s="181" t="s">
        <v>203</v>
      </c>
      <c r="F146" s="182" t="s">
        <v>204</v>
      </c>
      <c r="G146" s="183" t="s">
        <v>177</v>
      </c>
      <c r="H146" s="184">
        <v>700</v>
      </c>
      <c r="I146" s="185"/>
      <c r="J146" s="186">
        <f t="shared" si="0"/>
        <v>0</v>
      </c>
      <c r="K146" s="187"/>
      <c r="L146" s="36"/>
      <c r="M146" s="188" t="s">
        <v>1</v>
      </c>
      <c r="N146" s="189" t="s">
        <v>42</v>
      </c>
      <c r="O146" s="68"/>
      <c r="P146" s="190">
        <f t="shared" si="1"/>
        <v>0</v>
      </c>
      <c r="Q146" s="190">
        <v>0</v>
      </c>
      <c r="R146" s="190">
        <f t="shared" si="2"/>
        <v>0</v>
      </c>
      <c r="S146" s="190">
        <v>0</v>
      </c>
      <c r="T146" s="191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2" t="s">
        <v>121</v>
      </c>
      <c r="AT146" s="192" t="s">
        <v>117</v>
      </c>
      <c r="AU146" s="192" t="s">
        <v>87</v>
      </c>
      <c r="AY146" s="14" t="s">
        <v>114</v>
      </c>
      <c r="BE146" s="193">
        <f t="shared" si="4"/>
        <v>0</v>
      </c>
      <c r="BF146" s="193">
        <f t="shared" si="5"/>
        <v>0</v>
      </c>
      <c r="BG146" s="193">
        <f t="shared" si="6"/>
        <v>0</v>
      </c>
      <c r="BH146" s="193">
        <f t="shared" si="7"/>
        <v>0</v>
      </c>
      <c r="BI146" s="193">
        <f t="shared" si="8"/>
        <v>0</v>
      </c>
      <c r="BJ146" s="14" t="s">
        <v>85</v>
      </c>
      <c r="BK146" s="193">
        <f t="shared" si="9"/>
        <v>0</v>
      </c>
      <c r="BL146" s="14" t="s">
        <v>121</v>
      </c>
      <c r="BM146" s="192" t="s">
        <v>205</v>
      </c>
    </row>
    <row r="147" spans="1:65" s="2" customFormat="1" ht="78" customHeight="1">
      <c r="A147" s="31"/>
      <c r="B147" s="32"/>
      <c r="C147" s="180" t="s">
        <v>164</v>
      </c>
      <c r="D147" s="180" t="s">
        <v>117</v>
      </c>
      <c r="E147" s="181" t="s">
        <v>206</v>
      </c>
      <c r="F147" s="182" t="s">
        <v>207</v>
      </c>
      <c r="G147" s="183" t="s">
        <v>177</v>
      </c>
      <c r="H147" s="184">
        <v>250</v>
      </c>
      <c r="I147" s="185"/>
      <c r="J147" s="186">
        <f t="shared" si="0"/>
        <v>0</v>
      </c>
      <c r="K147" s="187"/>
      <c r="L147" s="36"/>
      <c r="M147" s="188" t="s">
        <v>1</v>
      </c>
      <c r="N147" s="189" t="s">
        <v>42</v>
      </c>
      <c r="O147" s="68"/>
      <c r="P147" s="190">
        <f t="shared" si="1"/>
        <v>0</v>
      </c>
      <c r="Q147" s="190">
        <v>0</v>
      </c>
      <c r="R147" s="190">
        <f t="shared" si="2"/>
        <v>0</v>
      </c>
      <c r="S147" s="190">
        <v>0</v>
      </c>
      <c r="T147" s="191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2" t="s">
        <v>121</v>
      </c>
      <c r="AT147" s="192" t="s">
        <v>117</v>
      </c>
      <c r="AU147" s="192" t="s">
        <v>87</v>
      </c>
      <c r="AY147" s="14" t="s">
        <v>114</v>
      </c>
      <c r="BE147" s="193">
        <f t="shared" si="4"/>
        <v>0</v>
      </c>
      <c r="BF147" s="193">
        <f t="shared" si="5"/>
        <v>0</v>
      </c>
      <c r="BG147" s="193">
        <f t="shared" si="6"/>
        <v>0</v>
      </c>
      <c r="BH147" s="193">
        <f t="shared" si="7"/>
        <v>0</v>
      </c>
      <c r="BI147" s="193">
        <f t="shared" si="8"/>
        <v>0</v>
      </c>
      <c r="BJ147" s="14" t="s">
        <v>85</v>
      </c>
      <c r="BK147" s="193">
        <f t="shared" si="9"/>
        <v>0</v>
      </c>
      <c r="BL147" s="14" t="s">
        <v>121</v>
      </c>
      <c r="BM147" s="192" t="s">
        <v>208</v>
      </c>
    </row>
    <row r="148" spans="1:65" s="2" customFormat="1" ht="78" customHeight="1">
      <c r="A148" s="31"/>
      <c r="B148" s="32"/>
      <c r="C148" s="180" t="s">
        <v>209</v>
      </c>
      <c r="D148" s="180" t="s">
        <v>117</v>
      </c>
      <c r="E148" s="181" t="s">
        <v>210</v>
      </c>
      <c r="F148" s="182" t="s">
        <v>211</v>
      </c>
      <c r="G148" s="183" t="s">
        <v>177</v>
      </c>
      <c r="H148" s="184">
        <v>110</v>
      </c>
      <c r="I148" s="185"/>
      <c r="J148" s="186">
        <f t="shared" si="0"/>
        <v>0</v>
      </c>
      <c r="K148" s="187"/>
      <c r="L148" s="36"/>
      <c r="M148" s="188" t="s">
        <v>1</v>
      </c>
      <c r="N148" s="189" t="s">
        <v>42</v>
      </c>
      <c r="O148" s="68"/>
      <c r="P148" s="190">
        <f t="shared" si="1"/>
        <v>0</v>
      </c>
      <c r="Q148" s="190">
        <v>0</v>
      </c>
      <c r="R148" s="190">
        <f t="shared" si="2"/>
        <v>0</v>
      </c>
      <c r="S148" s="190">
        <v>0</v>
      </c>
      <c r="T148" s="191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2" t="s">
        <v>121</v>
      </c>
      <c r="AT148" s="192" t="s">
        <v>117</v>
      </c>
      <c r="AU148" s="192" t="s">
        <v>87</v>
      </c>
      <c r="AY148" s="14" t="s">
        <v>114</v>
      </c>
      <c r="BE148" s="193">
        <f t="shared" si="4"/>
        <v>0</v>
      </c>
      <c r="BF148" s="193">
        <f t="shared" si="5"/>
        <v>0</v>
      </c>
      <c r="BG148" s="193">
        <f t="shared" si="6"/>
        <v>0</v>
      </c>
      <c r="BH148" s="193">
        <f t="shared" si="7"/>
        <v>0</v>
      </c>
      <c r="BI148" s="193">
        <f t="shared" si="8"/>
        <v>0</v>
      </c>
      <c r="BJ148" s="14" t="s">
        <v>85</v>
      </c>
      <c r="BK148" s="193">
        <f t="shared" si="9"/>
        <v>0</v>
      </c>
      <c r="BL148" s="14" t="s">
        <v>121</v>
      </c>
      <c r="BM148" s="192" t="s">
        <v>212</v>
      </c>
    </row>
    <row r="149" spans="1:65" s="2" customFormat="1" ht="76.349999999999994" customHeight="1">
      <c r="A149" s="31"/>
      <c r="B149" s="32"/>
      <c r="C149" s="180" t="s">
        <v>167</v>
      </c>
      <c r="D149" s="180" t="s">
        <v>117</v>
      </c>
      <c r="E149" s="181" t="s">
        <v>213</v>
      </c>
      <c r="F149" s="182" t="s">
        <v>214</v>
      </c>
      <c r="G149" s="183" t="s">
        <v>177</v>
      </c>
      <c r="H149" s="184">
        <v>70</v>
      </c>
      <c r="I149" s="185"/>
      <c r="J149" s="186">
        <f t="shared" si="0"/>
        <v>0</v>
      </c>
      <c r="K149" s="187"/>
      <c r="L149" s="36"/>
      <c r="M149" s="188" t="s">
        <v>1</v>
      </c>
      <c r="N149" s="189" t="s">
        <v>42</v>
      </c>
      <c r="O149" s="68"/>
      <c r="P149" s="190">
        <f t="shared" si="1"/>
        <v>0</v>
      </c>
      <c r="Q149" s="190">
        <v>0</v>
      </c>
      <c r="R149" s="190">
        <f t="shared" si="2"/>
        <v>0</v>
      </c>
      <c r="S149" s="190">
        <v>0</v>
      </c>
      <c r="T149" s="191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2" t="s">
        <v>121</v>
      </c>
      <c r="AT149" s="192" t="s">
        <v>117</v>
      </c>
      <c r="AU149" s="192" t="s">
        <v>87</v>
      </c>
      <c r="AY149" s="14" t="s">
        <v>114</v>
      </c>
      <c r="BE149" s="193">
        <f t="shared" si="4"/>
        <v>0</v>
      </c>
      <c r="BF149" s="193">
        <f t="shared" si="5"/>
        <v>0</v>
      </c>
      <c r="BG149" s="193">
        <f t="shared" si="6"/>
        <v>0</v>
      </c>
      <c r="BH149" s="193">
        <f t="shared" si="7"/>
        <v>0</v>
      </c>
      <c r="BI149" s="193">
        <f t="shared" si="8"/>
        <v>0</v>
      </c>
      <c r="BJ149" s="14" t="s">
        <v>85</v>
      </c>
      <c r="BK149" s="193">
        <f t="shared" si="9"/>
        <v>0</v>
      </c>
      <c r="BL149" s="14" t="s">
        <v>121</v>
      </c>
      <c r="BM149" s="192" t="s">
        <v>215</v>
      </c>
    </row>
    <row r="150" spans="1:65" s="2" customFormat="1" ht="66.75" customHeight="1">
      <c r="A150" s="31"/>
      <c r="B150" s="32"/>
      <c r="C150" s="180" t="s">
        <v>216</v>
      </c>
      <c r="D150" s="180" t="s">
        <v>117</v>
      </c>
      <c r="E150" s="181" t="s">
        <v>217</v>
      </c>
      <c r="F150" s="182" t="s">
        <v>218</v>
      </c>
      <c r="G150" s="183" t="s">
        <v>177</v>
      </c>
      <c r="H150" s="184">
        <v>30</v>
      </c>
      <c r="I150" s="185"/>
      <c r="J150" s="186">
        <f t="shared" si="0"/>
        <v>0</v>
      </c>
      <c r="K150" s="187"/>
      <c r="L150" s="36"/>
      <c r="M150" s="188" t="s">
        <v>1</v>
      </c>
      <c r="N150" s="189" t="s">
        <v>42</v>
      </c>
      <c r="O150" s="68"/>
      <c r="P150" s="190">
        <f t="shared" si="1"/>
        <v>0</v>
      </c>
      <c r="Q150" s="190">
        <v>0</v>
      </c>
      <c r="R150" s="190">
        <f t="shared" si="2"/>
        <v>0</v>
      </c>
      <c r="S150" s="190">
        <v>0</v>
      </c>
      <c r="T150" s="191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2" t="s">
        <v>121</v>
      </c>
      <c r="AT150" s="192" t="s">
        <v>117</v>
      </c>
      <c r="AU150" s="192" t="s">
        <v>87</v>
      </c>
      <c r="AY150" s="14" t="s">
        <v>114</v>
      </c>
      <c r="BE150" s="193">
        <f t="shared" si="4"/>
        <v>0</v>
      </c>
      <c r="BF150" s="193">
        <f t="shared" si="5"/>
        <v>0</v>
      </c>
      <c r="BG150" s="193">
        <f t="shared" si="6"/>
        <v>0</v>
      </c>
      <c r="BH150" s="193">
        <f t="shared" si="7"/>
        <v>0</v>
      </c>
      <c r="BI150" s="193">
        <f t="shared" si="8"/>
        <v>0</v>
      </c>
      <c r="BJ150" s="14" t="s">
        <v>85</v>
      </c>
      <c r="BK150" s="193">
        <f t="shared" si="9"/>
        <v>0</v>
      </c>
      <c r="BL150" s="14" t="s">
        <v>121</v>
      </c>
      <c r="BM150" s="192" t="s">
        <v>219</v>
      </c>
    </row>
    <row r="151" spans="1:65" s="2" customFormat="1" ht="66.75" customHeight="1">
      <c r="A151" s="31"/>
      <c r="B151" s="32"/>
      <c r="C151" s="180" t="s">
        <v>170</v>
      </c>
      <c r="D151" s="180" t="s">
        <v>117</v>
      </c>
      <c r="E151" s="181" t="s">
        <v>220</v>
      </c>
      <c r="F151" s="182" t="s">
        <v>221</v>
      </c>
      <c r="G151" s="183" t="s">
        <v>177</v>
      </c>
      <c r="H151" s="184">
        <v>25</v>
      </c>
      <c r="I151" s="185"/>
      <c r="J151" s="186">
        <f t="shared" si="0"/>
        <v>0</v>
      </c>
      <c r="K151" s="187"/>
      <c r="L151" s="36"/>
      <c r="M151" s="188" t="s">
        <v>1</v>
      </c>
      <c r="N151" s="189" t="s">
        <v>42</v>
      </c>
      <c r="O151" s="68"/>
      <c r="P151" s="190">
        <f t="shared" si="1"/>
        <v>0</v>
      </c>
      <c r="Q151" s="190">
        <v>0</v>
      </c>
      <c r="R151" s="190">
        <f t="shared" si="2"/>
        <v>0</v>
      </c>
      <c r="S151" s="190">
        <v>0</v>
      </c>
      <c r="T151" s="191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2" t="s">
        <v>121</v>
      </c>
      <c r="AT151" s="192" t="s">
        <v>117</v>
      </c>
      <c r="AU151" s="192" t="s">
        <v>87</v>
      </c>
      <c r="AY151" s="14" t="s">
        <v>114</v>
      </c>
      <c r="BE151" s="193">
        <f t="shared" si="4"/>
        <v>0</v>
      </c>
      <c r="BF151" s="193">
        <f t="shared" si="5"/>
        <v>0</v>
      </c>
      <c r="BG151" s="193">
        <f t="shared" si="6"/>
        <v>0</v>
      </c>
      <c r="BH151" s="193">
        <f t="shared" si="7"/>
        <v>0</v>
      </c>
      <c r="BI151" s="193">
        <f t="shared" si="8"/>
        <v>0</v>
      </c>
      <c r="BJ151" s="14" t="s">
        <v>85</v>
      </c>
      <c r="BK151" s="193">
        <f t="shared" si="9"/>
        <v>0</v>
      </c>
      <c r="BL151" s="14" t="s">
        <v>121</v>
      </c>
      <c r="BM151" s="192" t="s">
        <v>222</v>
      </c>
    </row>
    <row r="152" spans="1:65" s="2" customFormat="1" ht="66.75" customHeight="1">
      <c r="A152" s="31"/>
      <c r="B152" s="32"/>
      <c r="C152" s="180" t="s">
        <v>223</v>
      </c>
      <c r="D152" s="180" t="s">
        <v>117</v>
      </c>
      <c r="E152" s="181" t="s">
        <v>224</v>
      </c>
      <c r="F152" s="182" t="s">
        <v>225</v>
      </c>
      <c r="G152" s="183" t="s">
        <v>177</v>
      </c>
      <c r="H152" s="184">
        <v>27</v>
      </c>
      <c r="I152" s="185"/>
      <c r="J152" s="186">
        <f t="shared" si="0"/>
        <v>0</v>
      </c>
      <c r="K152" s="187"/>
      <c r="L152" s="36"/>
      <c r="M152" s="188" t="s">
        <v>1</v>
      </c>
      <c r="N152" s="189" t="s">
        <v>42</v>
      </c>
      <c r="O152" s="68"/>
      <c r="P152" s="190">
        <f t="shared" si="1"/>
        <v>0</v>
      </c>
      <c r="Q152" s="190">
        <v>0</v>
      </c>
      <c r="R152" s="190">
        <f t="shared" si="2"/>
        <v>0</v>
      </c>
      <c r="S152" s="190">
        <v>0</v>
      </c>
      <c r="T152" s="191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2" t="s">
        <v>121</v>
      </c>
      <c r="AT152" s="192" t="s">
        <v>117</v>
      </c>
      <c r="AU152" s="192" t="s">
        <v>87</v>
      </c>
      <c r="AY152" s="14" t="s">
        <v>114</v>
      </c>
      <c r="BE152" s="193">
        <f t="shared" si="4"/>
        <v>0</v>
      </c>
      <c r="BF152" s="193">
        <f t="shared" si="5"/>
        <v>0</v>
      </c>
      <c r="BG152" s="193">
        <f t="shared" si="6"/>
        <v>0</v>
      </c>
      <c r="BH152" s="193">
        <f t="shared" si="7"/>
        <v>0</v>
      </c>
      <c r="BI152" s="193">
        <f t="shared" si="8"/>
        <v>0</v>
      </c>
      <c r="BJ152" s="14" t="s">
        <v>85</v>
      </c>
      <c r="BK152" s="193">
        <f t="shared" si="9"/>
        <v>0</v>
      </c>
      <c r="BL152" s="14" t="s">
        <v>121</v>
      </c>
      <c r="BM152" s="192" t="s">
        <v>226</v>
      </c>
    </row>
    <row r="153" spans="1:65" s="2" customFormat="1" ht="66.75" customHeight="1">
      <c r="A153" s="31"/>
      <c r="B153" s="32"/>
      <c r="C153" s="180" t="s">
        <v>173</v>
      </c>
      <c r="D153" s="180" t="s">
        <v>117</v>
      </c>
      <c r="E153" s="181" t="s">
        <v>227</v>
      </c>
      <c r="F153" s="182" t="s">
        <v>228</v>
      </c>
      <c r="G153" s="183" t="s">
        <v>177</v>
      </c>
      <c r="H153" s="184">
        <v>15</v>
      </c>
      <c r="I153" s="185"/>
      <c r="J153" s="186">
        <f t="shared" si="0"/>
        <v>0</v>
      </c>
      <c r="K153" s="187"/>
      <c r="L153" s="36"/>
      <c r="M153" s="188" t="s">
        <v>1</v>
      </c>
      <c r="N153" s="189" t="s">
        <v>42</v>
      </c>
      <c r="O153" s="68"/>
      <c r="P153" s="190">
        <f t="shared" si="1"/>
        <v>0</v>
      </c>
      <c r="Q153" s="190">
        <v>0</v>
      </c>
      <c r="R153" s="190">
        <f t="shared" si="2"/>
        <v>0</v>
      </c>
      <c r="S153" s="190">
        <v>0</v>
      </c>
      <c r="T153" s="191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2" t="s">
        <v>121</v>
      </c>
      <c r="AT153" s="192" t="s">
        <v>117</v>
      </c>
      <c r="AU153" s="192" t="s">
        <v>87</v>
      </c>
      <c r="AY153" s="14" t="s">
        <v>114</v>
      </c>
      <c r="BE153" s="193">
        <f t="shared" si="4"/>
        <v>0</v>
      </c>
      <c r="BF153" s="193">
        <f t="shared" si="5"/>
        <v>0</v>
      </c>
      <c r="BG153" s="193">
        <f t="shared" si="6"/>
        <v>0</v>
      </c>
      <c r="BH153" s="193">
        <f t="shared" si="7"/>
        <v>0</v>
      </c>
      <c r="BI153" s="193">
        <f t="shared" si="8"/>
        <v>0</v>
      </c>
      <c r="BJ153" s="14" t="s">
        <v>85</v>
      </c>
      <c r="BK153" s="193">
        <f t="shared" si="9"/>
        <v>0</v>
      </c>
      <c r="BL153" s="14" t="s">
        <v>121</v>
      </c>
      <c r="BM153" s="192" t="s">
        <v>229</v>
      </c>
    </row>
    <row r="154" spans="1:65" s="2" customFormat="1" ht="66.75" customHeight="1">
      <c r="A154" s="31"/>
      <c r="B154" s="32"/>
      <c r="C154" s="180" t="s">
        <v>230</v>
      </c>
      <c r="D154" s="180" t="s">
        <v>117</v>
      </c>
      <c r="E154" s="181" t="s">
        <v>231</v>
      </c>
      <c r="F154" s="182" t="s">
        <v>232</v>
      </c>
      <c r="G154" s="183" t="s">
        <v>177</v>
      </c>
      <c r="H154" s="184">
        <v>15</v>
      </c>
      <c r="I154" s="185"/>
      <c r="J154" s="186">
        <f t="shared" ref="J154:J185" si="10">ROUND(I154*H154,2)</f>
        <v>0</v>
      </c>
      <c r="K154" s="187"/>
      <c r="L154" s="36"/>
      <c r="M154" s="188" t="s">
        <v>1</v>
      </c>
      <c r="N154" s="189" t="s">
        <v>42</v>
      </c>
      <c r="O154" s="68"/>
      <c r="P154" s="190">
        <f t="shared" ref="P154:P185" si="11">O154*H154</f>
        <v>0</v>
      </c>
      <c r="Q154" s="190">
        <v>0</v>
      </c>
      <c r="R154" s="190">
        <f t="shared" ref="R154:R185" si="12">Q154*H154</f>
        <v>0</v>
      </c>
      <c r="S154" s="190">
        <v>0</v>
      </c>
      <c r="T154" s="191">
        <f t="shared" ref="T154:T185" si="13"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2" t="s">
        <v>121</v>
      </c>
      <c r="AT154" s="192" t="s">
        <v>117</v>
      </c>
      <c r="AU154" s="192" t="s">
        <v>87</v>
      </c>
      <c r="AY154" s="14" t="s">
        <v>114</v>
      </c>
      <c r="BE154" s="193">
        <f t="shared" ref="BE154:BE185" si="14">IF(N154="základní",J154,0)</f>
        <v>0</v>
      </c>
      <c r="BF154" s="193">
        <f t="shared" ref="BF154:BF185" si="15">IF(N154="snížená",J154,0)</f>
        <v>0</v>
      </c>
      <c r="BG154" s="193">
        <f t="shared" ref="BG154:BG185" si="16">IF(N154="zákl. přenesená",J154,0)</f>
        <v>0</v>
      </c>
      <c r="BH154" s="193">
        <f t="shared" ref="BH154:BH185" si="17">IF(N154="sníž. přenesená",J154,0)</f>
        <v>0</v>
      </c>
      <c r="BI154" s="193">
        <f t="shared" ref="BI154:BI185" si="18">IF(N154="nulová",J154,0)</f>
        <v>0</v>
      </c>
      <c r="BJ154" s="14" t="s">
        <v>85</v>
      </c>
      <c r="BK154" s="193">
        <f t="shared" ref="BK154:BK185" si="19">ROUND(I154*H154,2)</f>
        <v>0</v>
      </c>
      <c r="BL154" s="14" t="s">
        <v>121</v>
      </c>
      <c r="BM154" s="192" t="s">
        <v>233</v>
      </c>
    </row>
    <row r="155" spans="1:65" s="2" customFormat="1" ht="66.75" customHeight="1">
      <c r="A155" s="31"/>
      <c r="B155" s="32"/>
      <c r="C155" s="180" t="s">
        <v>178</v>
      </c>
      <c r="D155" s="180" t="s">
        <v>117</v>
      </c>
      <c r="E155" s="181" t="s">
        <v>234</v>
      </c>
      <c r="F155" s="182" t="s">
        <v>235</v>
      </c>
      <c r="G155" s="183" t="s">
        <v>177</v>
      </c>
      <c r="H155" s="184">
        <v>7</v>
      </c>
      <c r="I155" s="185"/>
      <c r="J155" s="186">
        <f t="shared" si="10"/>
        <v>0</v>
      </c>
      <c r="K155" s="187"/>
      <c r="L155" s="36"/>
      <c r="M155" s="188" t="s">
        <v>1</v>
      </c>
      <c r="N155" s="189" t="s">
        <v>42</v>
      </c>
      <c r="O155" s="68"/>
      <c r="P155" s="190">
        <f t="shared" si="11"/>
        <v>0</v>
      </c>
      <c r="Q155" s="190">
        <v>0</v>
      </c>
      <c r="R155" s="190">
        <f t="shared" si="12"/>
        <v>0</v>
      </c>
      <c r="S155" s="190">
        <v>0</v>
      </c>
      <c r="T155" s="191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2" t="s">
        <v>121</v>
      </c>
      <c r="AT155" s="192" t="s">
        <v>117</v>
      </c>
      <c r="AU155" s="192" t="s">
        <v>87</v>
      </c>
      <c r="AY155" s="14" t="s">
        <v>114</v>
      </c>
      <c r="BE155" s="193">
        <f t="shared" si="14"/>
        <v>0</v>
      </c>
      <c r="BF155" s="193">
        <f t="shared" si="15"/>
        <v>0</v>
      </c>
      <c r="BG155" s="193">
        <f t="shared" si="16"/>
        <v>0</v>
      </c>
      <c r="BH155" s="193">
        <f t="shared" si="17"/>
        <v>0</v>
      </c>
      <c r="BI155" s="193">
        <f t="shared" si="18"/>
        <v>0</v>
      </c>
      <c r="BJ155" s="14" t="s">
        <v>85</v>
      </c>
      <c r="BK155" s="193">
        <f t="shared" si="19"/>
        <v>0</v>
      </c>
      <c r="BL155" s="14" t="s">
        <v>121</v>
      </c>
      <c r="BM155" s="192" t="s">
        <v>236</v>
      </c>
    </row>
    <row r="156" spans="1:65" s="2" customFormat="1" ht="66.75" customHeight="1">
      <c r="A156" s="31"/>
      <c r="B156" s="32"/>
      <c r="C156" s="180" t="s">
        <v>237</v>
      </c>
      <c r="D156" s="180" t="s">
        <v>117</v>
      </c>
      <c r="E156" s="181" t="s">
        <v>238</v>
      </c>
      <c r="F156" s="182" t="s">
        <v>239</v>
      </c>
      <c r="G156" s="183" t="s">
        <v>177</v>
      </c>
      <c r="H156" s="184">
        <v>30</v>
      </c>
      <c r="I156" s="185"/>
      <c r="J156" s="186">
        <f t="shared" si="10"/>
        <v>0</v>
      </c>
      <c r="K156" s="187"/>
      <c r="L156" s="36"/>
      <c r="M156" s="188" t="s">
        <v>1</v>
      </c>
      <c r="N156" s="189" t="s">
        <v>42</v>
      </c>
      <c r="O156" s="68"/>
      <c r="P156" s="190">
        <f t="shared" si="11"/>
        <v>0</v>
      </c>
      <c r="Q156" s="190">
        <v>0</v>
      </c>
      <c r="R156" s="190">
        <f t="shared" si="12"/>
        <v>0</v>
      </c>
      <c r="S156" s="190">
        <v>0</v>
      </c>
      <c r="T156" s="191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2" t="s">
        <v>121</v>
      </c>
      <c r="AT156" s="192" t="s">
        <v>117</v>
      </c>
      <c r="AU156" s="192" t="s">
        <v>87</v>
      </c>
      <c r="AY156" s="14" t="s">
        <v>114</v>
      </c>
      <c r="BE156" s="193">
        <f t="shared" si="14"/>
        <v>0</v>
      </c>
      <c r="BF156" s="193">
        <f t="shared" si="15"/>
        <v>0</v>
      </c>
      <c r="BG156" s="193">
        <f t="shared" si="16"/>
        <v>0</v>
      </c>
      <c r="BH156" s="193">
        <f t="shared" si="17"/>
        <v>0</v>
      </c>
      <c r="BI156" s="193">
        <f t="shared" si="18"/>
        <v>0</v>
      </c>
      <c r="BJ156" s="14" t="s">
        <v>85</v>
      </c>
      <c r="BK156" s="193">
        <f t="shared" si="19"/>
        <v>0</v>
      </c>
      <c r="BL156" s="14" t="s">
        <v>121</v>
      </c>
      <c r="BM156" s="192" t="s">
        <v>240</v>
      </c>
    </row>
    <row r="157" spans="1:65" s="2" customFormat="1" ht="76.349999999999994" customHeight="1">
      <c r="A157" s="31"/>
      <c r="B157" s="32"/>
      <c r="C157" s="180" t="s">
        <v>181</v>
      </c>
      <c r="D157" s="180" t="s">
        <v>117</v>
      </c>
      <c r="E157" s="181" t="s">
        <v>241</v>
      </c>
      <c r="F157" s="182" t="s">
        <v>242</v>
      </c>
      <c r="G157" s="183" t="s">
        <v>177</v>
      </c>
      <c r="H157" s="184">
        <v>27</v>
      </c>
      <c r="I157" s="185"/>
      <c r="J157" s="186">
        <f t="shared" si="10"/>
        <v>0</v>
      </c>
      <c r="K157" s="187"/>
      <c r="L157" s="36"/>
      <c r="M157" s="188" t="s">
        <v>1</v>
      </c>
      <c r="N157" s="189" t="s">
        <v>42</v>
      </c>
      <c r="O157" s="68"/>
      <c r="P157" s="190">
        <f t="shared" si="11"/>
        <v>0</v>
      </c>
      <c r="Q157" s="190">
        <v>0</v>
      </c>
      <c r="R157" s="190">
        <f t="shared" si="12"/>
        <v>0</v>
      </c>
      <c r="S157" s="190">
        <v>0</v>
      </c>
      <c r="T157" s="191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2" t="s">
        <v>121</v>
      </c>
      <c r="AT157" s="192" t="s">
        <v>117</v>
      </c>
      <c r="AU157" s="192" t="s">
        <v>87</v>
      </c>
      <c r="AY157" s="14" t="s">
        <v>114</v>
      </c>
      <c r="BE157" s="193">
        <f t="shared" si="14"/>
        <v>0</v>
      </c>
      <c r="BF157" s="193">
        <f t="shared" si="15"/>
        <v>0</v>
      </c>
      <c r="BG157" s="193">
        <f t="shared" si="16"/>
        <v>0</v>
      </c>
      <c r="BH157" s="193">
        <f t="shared" si="17"/>
        <v>0</v>
      </c>
      <c r="BI157" s="193">
        <f t="shared" si="18"/>
        <v>0</v>
      </c>
      <c r="BJ157" s="14" t="s">
        <v>85</v>
      </c>
      <c r="BK157" s="193">
        <f t="shared" si="19"/>
        <v>0</v>
      </c>
      <c r="BL157" s="14" t="s">
        <v>121</v>
      </c>
      <c r="BM157" s="192" t="s">
        <v>243</v>
      </c>
    </row>
    <row r="158" spans="1:65" s="2" customFormat="1" ht="76.349999999999994" customHeight="1">
      <c r="A158" s="31"/>
      <c r="B158" s="32"/>
      <c r="C158" s="180" t="s">
        <v>244</v>
      </c>
      <c r="D158" s="180" t="s">
        <v>117</v>
      </c>
      <c r="E158" s="181" t="s">
        <v>245</v>
      </c>
      <c r="F158" s="182" t="s">
        <v>246</v>
      </c>
      <c r="G158" s="183" t="s">
        <v>177</v>
      </c>
      <c r="H158" s="184">
        <v>23</v>
      </c>
      <c r="I158" s="185"/>
      <c r="J158" s="186">
        <f t="shared" si="10"/>
        <v>0</v>
      </c>
      <c r="K158" s="187"/>
      <c r="L158" s="36"/>
      <c r="M158" s="188" t="s">
        <v>1</v>
      </c>
      <c r="N158" s="189" t="s">
        <v>42</v>
      </c>
      <c r="O158" s="68"/>
      <c r="P158" s="190">
        <f t="shared" si="11"/>
        <v>0</v>
      </c>
      <c r="Q158" s="190">
        <v>0</v>
      </c>
      <c r="R158" s="190">
        <f t="shared" si="12"/>
        <v>0</v>
      </c>
      <c r="S158" s="190">
        <v>0</v>
      </c>
      <c r="T158" s="191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2" t="s">
        <v>121</v>
      </c>
      <c r="AT158" s="192" t="s">
        <v>117</v>
      </c>
      <c r="AU158" s="192" t="s">
        <v>87</v>
      </c>
      <c r="AY158" s="14" t="s">
        <v>114</v>
      </c>
      <c r="BE158" s="193">
        <f t="shared" si="14"/>
        <v>0</v>
      </c>
      <c r="BF158" s="193">
        <f t="shared" si="15"/>
        <v>0</v>
      </c>
      <c r="BG158" s="193">
        <f t="shared" si="16"/>
        <v>0</v>
      </c>
      <c r="BH158" s="193">
        <f t="shared" si="17"/>
        <v>0</v>
      </c>
      <c r="BI158" s="193">
        <f t="shared" si="18"/>
        <v>0</v>
      </c>
      <c r="BJ158" s="14" t="s">
        <v>85</v>
      </c>
      <c r="BK158" s="193">
        <f t="shared" si="19"/>
        <v>0</v>
      </c>
      <c r="BL158" s="14" t="s">
        <v>121</v>
      </c>
      <c r="BM158" s="192" t="s">
        <v>247</v>
      </c>
    </row>
    <row r="159" spans="1:65" s="2" customFormat="1" ht="76.349999999999994" customHeight="1">
      <c r="A159" s="31"/>
      <c r="B159" s="32"/>
      <c r="C159" s="180" t="s">
        <v>185</v>
      </c>
      <c r="D159" s="180" t="s">
        <v>117</v>
      </c>
      <c r="E159" s="181" t="s">
        <v>248</v>
      </c>
      <c r="F159" s="182" t="s">
        <v>249</v>
      </c>
      <c r="G159" s="183" t="s">
        <v>177</v>
      </c>
      <c r="H159" s="184">
        <v>12</v>
      </c>
      <c r="I159" s="185"/>
      <c r="J159" s="186">
        <f t="shared" si="10"/>
        <v>0</v>
      </c>
      <c r="K159" s="187"/>
      <c r="L159" s="36"/>
      <c r="M159" s="188" t="s">
        <v>1</v>
      </c>
      <c r="N159" s="189" t="s">
        <v>42</v>
      </c>
      <c r="O159" s="68"/>
      <c r="P159" s="190">
        <f t="shared" si="11"/>
        <v>0</v>
      </c>
      <c r="Q159" s="190">
        <v>0</v>
      </c>
      <c r="R159" s="190">
        <f t="shared" si="12"/>
        <v>0</v>
      </c>
      <c r="S159" s="190">
        <v>0</v>
      </c>
      <c r="T159" s="191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2" t="s">
        <v>121</v>
      </c>
      <c r="AT159" s="192" t="s">
        <v>117</v>
      </c>
      <c r="AU159" s="192" t="s">
        <v>87</v>
      </c>
      <c r="AY159" s="14" t="s">
        <v>114</v>
      </c>
      <c r="BE159" s="193">
        <f t="shared" si="14"/>
        <v>0</v>
      </c>
      <c r="BF159" s="193">
        <f t="shared" si="15"/>
        <v>0</v>
      </c>
      <c r="BG159" s="193">
        <f t="shared" si="16"/>
        <v>0</v>
      </c>
      <c r="BH159" s="193">
        <f t="shared" si="17"/>
        <v>0</v>
      </c>
      <c r="BI159" s="193">
        <f t="shared" si="18"/>
        <v>0</v>
      </c>
      <c r="BJ159" s="14" t="s">
        <v>85</v>
      </c>
      <c r="BK159" s="193">
        <f t="shared" si="19"/>
        <v>0</v>
      </c>
      <c r="BL159" s="14" t="s">
        <v>121</v>
      </c>
      <c r="BM159" s="192" t="s">
        <v>250</v>
      </c>
    </row>
    <row r="160" spans="1:65" s="2" customFormat="1" ht="76.349999999999994" customHeight="1">
      <c r="A160" s="31"/>
      <c r="B160" s="32"/>
      <c r="C160" s="180" t="s">
        <v>251</v>
      </c>
      <c r="D160" s="180" t="s">
        <v>117</v>
      </c>
      <c r="E160" s="181" t="s">
        <v>252</v>
      </c>
      <c r="F160" s="182" t="s">
        <v>253</v>
      </c>
      <c r="G160" s="183" t="s">
        <v>177</v>
      </c>
      <c r="H160" s="184">
        <v>10</v>
      </c>
      <c r="I160" s="185"/>
      <c r="J160" s="186">
        <f t="shared" si="10"/>
        <v>0</v>
      </c>
      <c r="K160" s="187"/>
      <c r="L160" s="36"/>
      <c r="M160" s="188" t="s">
        <v>1</v>
      </c>
      <c r="N160" s="189" t="s">
        <v>42</v>
      </c>
      <c r="O160" s="68"/>
      <c r="P160" s="190">
        <f t="shared" si="11"/>
        <v>0</v>
      </c>
      <c r="Q160" s="190">
        <v>0</v>
      </c>
      <c r="R160" s="190">
        <f t="shared" si="12"/>
        <v>0</v>
      </c>
      <c r="S160" s="190">
        <v>0</v>
      </c>
      <c r="T160" s="191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2" t="s">
        <v>121</v>
      </c>
      <c r="AT160" s="192" t="s">
        <v>117</v>
      </c>
      <c r="AU160" s="192" t="s">
        <v>87</v>
      </c>
      <c r="AY160" s="14" t="s">
        <v>114</v>
      </c>
      <c r="BE160" s="193">
        <f t="shared" si="14"/>
        <v>0</v>
      </c>
      <c r="BF160" s="193">
        <f t="shared" si="15"/>
        <v>0</v>
      </c>
      <c r="BG160" s="193">
        <f t="shared" si="16"/>
        <v>0</v>
      </c>
      <c r="BH160" s="193">
        <f t="shared" si="17"/>
        <v>0</v>
      </c>
      <c r="BI160" s="193">
        <f t="shared" si="18"/>
        <v>0</v>
      </c>
      <c r="BJ160" s="14" t="s">
        <v>85</v>
      </c>
      <c r="BK160" s="193">
        <f t="shared" si="19"/>
        <v>0</v>
      </c>
      <c r="BL160" s="14" t="s">
        <v>121</v>
      </c>
      <c r="BM160" s="192" t="s">
        <v>254</v>
      </c>
    </row>
    <row r="161" spans="1:65" s="2" customFormat="1" ht="66.75" customHeight="1">
      <c r="A161" s="31"/>
      <c r="B161" s="32"/>
      <c r="C161" s="180" t="s">
        <v>188</v>
      </c>
      <c r="D161" s="180" t="s">
        <v>117</v>
      </c>
      <c r="E161" s="181" t="s">
        <v>255</v>
      </c>
      <c r="F161" s="182" t="s">
        <v>256</v>
      </c>
      <c r="G161" s="183" t="s">
        <v>177</v>
      </c>
      <c r="H161" s="184">
        <v>7</v>
      </c>
      <c r="I161" s="185"/>
      <c r="J161" s="186">
        <f t="shared" si="10"/>
        <v>0</v>
      </c>
      <c r="K161" s="187"/>
      <c r="L161" s="36"/>
      <c r="M161" s="188" t="s">
        <v>1</v>
      </c>
      <c r="N161" s="189" t="s">
        <v>42</v>
      </c>
      <c r="O161" s="68"/>
      <c r="P161" s="190">
        <f t="shared" si="11"/>
        <v>0</v>
      </c>
      <c r="Q161" s="190">
        <v>0</v>
      </c>
      <c r="R161" s="190">
        <f t="shared" si="12"/>
        <v>0</v>
      </c>
      <c r="S161" s="190">
        <v>0</v>
      </c>
      <c r="T161" s="191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2" t="s">
        <v>121</v>
      </c>
      <c r="AT161" s="192" t="s">
        <v>117</v>
      </c>
      <c r="AU161" s="192" t="s">
        <v>87</v>
      </c>
      <c r="AY161" s="14" t="s">
        <v>114</v>
      </c>
      <c r="BE161" s="193">
        <f t="shared" si="14"/>
        <v>0</v>
      </c>
      <c r="BF161" s="193">
        <f t="shared" si="15"/>
        <v>0</v>
      </c>
      <c r="BG161" s="193">
        <f t="shared" si="16"/>
        <v>0</v>
      </c>
      <c r="BH161" s="193">
        <f t="shared" si="17"/>
        <v>0</v>
      </c>
      <c r="BI161" s="193">
        <f t="shared" si="18"/>
        <v>0</v>
      </c>
      <c r="BJ161" s="14" t="s">
        <v>85</v>
      </c>
      <c r="BK161" s="193">
        <f t="shared" si="19"/>
        <v>0</v>
      </c>
      <c r="BL161" s="14" t="s">
        <v>121</v>
      </c>
      <c r="BM161" s="192" t="s">
        <v>257</v>
      </c>
    </row>
    <row r="162" spans="1:65" s="2" customFormat="1" ht="66.75" customHeight="1">
      <c r="A162" s="31"/>
      <c r="B162" s="32"/>
      <c r="C162" s="180" t="s">
        <v>258</v>
      </c>
      <c r="D162" s="180" t="s">
        <v>117</v>
      </c>
      <c r="E162" s="181" t="s">
        <v>259</v>
      </c>
      <c r="F162" s="182" t="s">
        <v>260</v>
      </c>
      <c r="G162" s="183" t="s">
        <v>177</v>
      </c>
      <c r="H162" s="184">
        <v>30</v>
      </c>
      <c r="I162" s="185"/>
      <c r="J162" s="186">
        <f t="shared" si="10"/>
        <v>0</v>
      </c>
      <c r="K162" s="187"/>
      <c r="L162" s="36"/>
      <c r="M162" s="188" t="s">
        <v>1</v>
      </c>
      <c r="N162" s="189" t="s">
        <v>42</v>
      </c>
      <c r="O162" s="68"/>
      <c r="P162" s="190">
        <f t="shared" si="11"/>
        <v>0</v>
      </c>
      <c r="Q162" s="190">
        <v>0</v>
      </c>
      <c r="R162" s="190">
        <f t="shared" si="12"/>
        <v>0</v>
      </c>
      <c r="S162" s="190">
        <v>0</v>
      </c>
      <c r="T162" s="191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2" t="s">
        <v>121</v>
      </c>
      <c r="AT162" s="192" t="s">
        <v>117</v>
      </c>
      <c r="AU162" s="192" t="s">
        <v>87</v>
      </c>
      <c r="AY162" s="14" t="s">
        <v>114</v>
      </c>
      <c r="BE162" s="193">
        <f t="shared" si="14"/>
        <v>0</v>
      </c>
      <c r="BF162" s="193">
        <f t="shared" si="15"/>
        <v>0</v>
      </c>
      <c r="BG162" s="193">
        <f t="shared" si="16"/>
        <v>0</v>
      </c>
      <c r="BH162" s="193">
        <f t="shared" si="17"/>
        <v>0</v>
      </c>
      <c r="BI162" s="193">
        <f t="shared" si="18"/>
        <v>0</v>
      </c>
      <c r="BJ162" s="14" t="s">
        <v>85</v>
      </c>
      <c r="BK162" s="193">
        <f t="shared" si="19"/>
        <v>0</v>
      </c>
      <c r="BL162" s="14" t="s">
        <v>121</v>
      </c>
      <c r="BM162" s="192" t="s">
        <v>261</v>
      </c>
    </row>
    <row r="163" spans="1:65" s="2" customFormat="1" ht="66.75" customHeight="1">
      <c r="A163" s="31"/>
      <c r="B163" s="32"/>
      <c r="C163" s="180" t="s">
        <v>191</v>
      </c>
      <c r="D163" s="180" t="s">
        <v>117</v>
      </c>
      <c r="E163" s="181" t="s">
        <v>262</v>
      </c>
      <c r="F163" s="182" t="s">
        <v>263</v>
      </c>
      <c r="G163" s="183" t="s">
        <v>177</v>
      </c>
      <c r="H163" s="184">
        <v>26</v>
      </c>
      <c r="I163" s="185"/>
      <c r="J163" s="186">
        <f t="shared" si="10"/>
        <v>0</v>
      </c>
      <c r="K163" s="187"/>
      <c r="L163" s="36"/>
      <c r="M163" s="188" t="s">
        <v>1</v>
      </c>
      <c r="N163" s="189" t="s">
        <v>42</v>
      </c>
      <c r="O163" s="68"/>
      <c r="P163" s="190">
        <f t="shared" si="11"/>
        <v>0</v>
      </c>
      <c r="Q163" s="190">
        <v>0</v>
      </c>
      <c r="R163" s="190">
        <f t="shared" si="12"/>
        <v>0</v>
      </c>
      <c r="S163" s="190">
        <v>0</v>
      </c>
      <c r="T163" s="191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2" t="s">
        <v>121</v>
      </c>
      <c r="AT163" s="192" t="s">
        <v>117</v>
      </c>
      <c r="AU163" s="192" t="s">
        <v>87</v>
      </c>
      <c r="AY163" s="14" t="s">
        <v>114</v>
      </c>
      <c r="BE163" s="193">
        <f t="shared" si="14"/>
        <v>0</v>
      </c>
      <c r="BF163" s="193">
        <f t="shared" si="15"/>
        <v>0</v>
      </c>
      <c r="BG163" s="193">
        <f t="shared" si="16"/>
        <v>0</v>
      </c>
      <c r="BH163" s="193">
        <f t="shared" si="17"/>
        <v>0</v>
      </c>
      <c r="BI163" s="193">
        <f t="shared" si="18"/>
        <v>0</v>
      </c>
      <c r="BJ163" s="14" t="s">
        <v>85</v>
      </c>
      <c r="BK163" s="193">
        <f t="shared" si="19"/>
        <v>0</v>
      </c>
      <c r="BL163" s="14" t="s">
        <v>121</v>
      </c>
      <c r="BM163" s="192" t="s">
        <v>264</v>
      </c>
    </row>
    <row r="164" spans="1:65" s="2" customFormat="1" ht="76.349999999999994" customHeight="1">
      <c r="A164" s="31"/>
      <c r="B164" s="32"/>
      <c r="C164" s="180" t="s">
        <v>265</v>
      </c>
      <c r="D164" s="180" t="s">
        <v>117</v>
      </c>
      <c r="E164" s="181" t="s">
        <v>266</v>
      </c>
      <c r="F164" s="182" t="s">
        <v>267</v>
      </c>
      <c r="G164" s="183" t="s">
        <v>177</v>
      </c>
      <c r="H164" s="184">
        <v>23</v>
      </c>
      <c r="I164" s="185"/>
      <c r="J164" s="186">
        <f t="shared" si="10"/>
        <v>0</v>
      </c>
      <c r="K164" s="187"/>
      <c r="L164" s="36"/>
      <c r="M164" s="188" t="s">
        <v>1</v>
      </c>
      <c r="N164" s="189" t="s">
        <v>42</v>
      </c>
      <c r="O164" s="68"/>
      <c r="P164" s="190">
        <f t="shared" si="11"/>
        <v>0</v>
      </c>
      <c r="Q164" s="190">
        <v>0</v>
      </c>
      <c r="R164" s="190">
        <f t="shared" si="12"/>
        <v>0</v>
      </c>
      <c r="S164" s="190">
        <v>0</v>
      </c>
      <c r="T164" s="191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2" t="s">
        <v>121</v>
      </c>
      <c r="AT164" s="192" t="s">
        <v>117</v>
      </c>
      <c r="AU164" s="192" t="s">
        <v>87</v>
      </c>
      <c r="AY164" s="14" t="s">
        <v>114</v>
      </c>
      <c r="BE164" s="193">
        <f t="shared" si="14"/>
        <v>0</v>
      </c>
      <c r="BF164" s="193">
        <f t="shared" si="15"/>
        <v>0</v>
      </c>
      <c r="BG164" s="193">
        <f t="shared" si="16"/>
        <v>0</v>
      </c>
      <c r="BH164" s="193">
        <f t="shared" si="17"/>
        <v>0</v>
      </c>
      <c r="BI164" s="193">
        <f t="shared" si="18"/>
        <v>0</v>
      </c>
      <c r="BJ164" s="14" t="s">
        <v>85</v>
      </c>
      <c r="BK164" s="193">
        <f t="shared" si="19"/>
        <v>0</v>
      </c>
      <c r="BL164" s="14" t="s">
        <v>121</v>
      </c>
      <c r="BM164" s="192" t="s">
        <v>268</v>
      </c>
    </row>
    <row r="165" spans="1:65" s="2" customFormat="1" ht="76.349999999999994" customHeight="1">
      <c r="A165" s="31"/>
      <c r="B165" s="32"/>
      <c r="C165" s="180" t="s">
        <v>194</v>
      </c>
      <c r="D165" s="180" t="s">
        <v>117</v>
      </c>
      <c r="E165" s="181" t="s">
        <v>269</v>
      </c>
      <c r="F165" s="182" t="s">
        <v>270</v>
      </c>
      <c r="G165" s="183" t="s">
        <v>177</v>
      </c>
      <c r="H165" s="184">
        <v>12</v>
      </c>
      <c r="I165" s="185"/>
      <c r="J165" s="186">
        <f t="shared" si="10"/>
        <v>0</v>
      </c>
      <c r="K165" s="187"/>
      <c r="L165" s="36"/>
      <c r="M165" s="188" t="s">
        <v>1</v>
      </c>
      <c r="N165" s="189" t="s">
        <v>42</v>
      </c>
      <c r="O165" s="68"/>
      <c r="P165" s="190">
        <f t="shared" si="11"/>
        <v>0</v>
      </c>
      <c r="Q165" s="190">
        <v>0</v>
      </c>
      <c r="R165" s="190">
        <f t="shared" si="12"/>
        <v>0</v>
      </c>
      <c r="S165" s="190">
        <v>0</v>
      </c>
      <c r="T165" s="191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2" t="s">
        <v>121</v>
      </c>
      <c r="AT165" s="192" t="s">
        <v>117</v>
      </c>
      <c r="AU165" s="192" t="s">
        <v>87</v>
      </c>
      <c r="AY165" s="14" t="s">
        <v>114</v>
      </c>
      <c r="BE165" s="193">
        <f t="shared" si="14"/>
        <v>0</v>
      </c>
      <c r="BF165" s="193">
        <f t="shared" si="15"/>
        <v>0</v>
      </c>
      <c r="BG165" s="193">
        <f t="shared" si="16"/>
        <v>0</v>
      </c>
      <c r="BH165" s="193">
        <f t="shared" si="17"/>
        <v>0</v>
      </c>
      <c r="BI165" s="193">
        <f t="shared" si="18"/>
        <v>0</v>
      </c>
      <c r="BJ165" s="14" t="s">
        <v>85</v>
      </c>
      <c r="BK165" s="193">
        <f t="shared" si="19"/>
        <v>0</v>
      </c>
      <c r="BL165" s="14" t="s">
        <v>121</v>
      </c>
      <c r="BM165" s="192" t="s">
        <v>271</v>
      </c>
    </row>
    <row r="166" spans="1:65" s="2" customFormat="1" ht="76.349999999999994" customHeight="1">
      <c r="A166" s="31"/>
      <c r="B166" s="32"/>
      <c r="C166" s="180" t="s">
        <v>272</v>
      </c>
      <c r="D166" s="180" t="s">
        <v>117</v>
      </c>
      <c r="E166" s="181" t="s">
        <v>273</v>
      </c>
      <c r="F166" s="182" t="s">
        <v>274</v>
      </c>
      <c r="G166" s="183" t="s">
        <v>177</v>
      </c>
      <c r="H166" s="184">
        <v>11</v>
      </c>
      <c r="I166" s="185"/>
      <c r="J166" s="186">
        <f t="shared" si="10"/>
        <v>0</v>
      </c>
      <c r="K166" s="187"/>
      <c r="L166" s="36"/>
      <c r="M166" s="188" t="s">
        <v>1</v>
      </c>
      <c r="N166" s="189" t="s">
        <v>42</v>
      </c>
      <c r="O166" s="68"/>
      <c r="P166" s="190">
        <f t="shared" si="11"/>
        <v>0</v>
      </c>
      <c r="Q166" s="190">
        <v>0</v>
      </c>
      <c r="R166" s="190">
        <f t="shared" si="12"/>
        <v>0</v>
      </c>
      <c r="S166" s="190">
        <v>0</v>
      </c>
      <c r="T166" s="191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2" t="s">
        <v>121</v>
      </c>
      <c r="AT166" s="192" t="s">
        <v>117</v>
      </c>
      <c r="AU166" s="192" t="s">
        <v>87</v>
      </c>
      <c r="AY166" s="14" t="s">
        <v>114</v>
      </c>
      <c r="BE166" s="193">
        <f t="shared" si="14"/>
        <v>0</v>
      </c>
      <c r="BF166" s="193">
        <f t="shared" si="15"/>
        <v>0</v>
      </c>
      <c r="BG166" s="193">
        <f t="shared" si="16"/>
        <v>0</v>
      </c>
      <c r="BH166" s="193">
        <f t="shared" si="17"/>
        <v>0</v>
      </c>
      <c r="BI166" s="193">
        <f t="shared" si="18"/>
        <v>0</v>
      </c>
      <c r="BJ166" s="14" t="s">
        <v>85</v>
      </c>
      <c r="BK166" s="193">
        <f t="shared" si="19"/>
        <v>0</v>
      </c>
      <c r="BL166" s="14" t="s">
        <v>121</v>
      </c>
      <c r="BM166" s="192" t="s">
        <v>275</v>
      </c>
    </row>
    <row r="167" spans="1:65" s="2" customFormat="1" ht="66.75" customHeight="1">
      <c r="A167" s="31"/>
      <c r="B167" s="32"/>
      <c r="C167" s="180" t="s">
        <v>198</v>
      </c>
      <c r="D167" s="180" t="s">
        <v>117</v>
      </c>
      <c r="E167" s="181" t="s">
        <v>276</v>
      </c>
      <c r="F167" s="182" t="s">
        <v>277</v>
      </c>
      <c r="G167" s="183" t="s">
        <v>177</v>
      </c>
      <c r="H167" s="184">
        <v>7</v>
      </c>
      <c r="I167" s="185"/>
      <c r="J167" s="186">
        <f t="shared" si="10"/>
        <v>0</v>
      </c>
      <c r="K167" s="187"/>
      <c r="L167" s="36"/>
      <c r="M167" s="188" t="s">
        <v>1</v>
      </c>
      <c r="N167" s="189" t="s">
        <v>42</v>
      </c>
      <c r="O167" s="68"/>
      <c r="P167" s="190">
        <f t="shared" si="11"/>
        <v>0</v>
      </c>
      <c r="Q167" s="190">
        <v>0</v>
      </c>
      <c r="R167" s="190">
        <f t="shared" si="12"/>
        <v>0</v>
      </c>
      <c r="S167" s="190">
        <v>0</v>
      </c>
      <c r="T167" s="191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2" t="s">
        <v>121</v>
      </c>
      <c r="AT167" s="192" t="s">
        <v>117</v>
      </c>
      <c r="AU167" s="192" t="s">
        <v>87</v>
      </c>
      <c r="AY167" s="14" t="s">
        <v>114</v>
      </c>
      <c r="BE167" s="193">
        <f t="shared" si="14"/>
        <v>0</v>
      </c>
      <c r="BF167" s="193">
        <f t="shared" si="15"/>
        <v>0</v>
      </c>
      <c r="BG167" s="193">
        <f t="shared" si="16"/>
        <v>0</v>
      </c>
      <c r="BH167" s="193">
        <f t="shared" si="17"/>
        <v>0</v>
      </c>
      <c r="BI167" s="193">
        <f t="shared" si="18"/>
        <v>0</v>
      </c>
      <c r="BJ167" s="14" t="s">
        <v>85</v>
      </c>
      <c r="BK167" s="193">
        <f t="shared" si="19"/>
        <v>0</v>
      </c>
      <c r="BL167" s="14" t="s">
        <v>121</v>
      </c>
      <c r="BM167" s="192" t="s">
        <v>278</v>
      </c>
    </row>
    <row r="168" spans="1:65" s="2" customFormat="1" ht="66.75" customHeight="1">
      <c r="A168" s="31"/>
      <c r="B168" s="32"/>
      <c r="C168" s="180" t="s">
        <v>279</v>
      </c>
      <c r="D168" s="180" t="s">
        <v>117</v>
      </c>
      <c r="E168" s="181" t="s">
        <v>280</v>
      </c>
      <c r="F168" s="182" t="s">
        <v>281</v>
      </c>
      <c r="G168" s="183" t="s">
        <v>177</v>
      </c>
      <c r="H168" s="184">
        <v>28</v>
      </c>
      <c r="I168" s="185"/>
      <c r="J168" s="186">
        <f t="shared" si="10"/>
        <v>0</v>
      </c>
      <c r="K168" s="187"/>
      <c r="L168" s="36"/>
      <c r="M168" s="188" t="s">
        <v>1</v>
      </c>
      <c r="N168" s="189" t="s">
        <v>42</v>
      </c>
      <c r="O168" s="68"/>
      <c r="P168" s="190">
        <f t="shared" si="11"/>
        <v>0</v>
      </c>
      <c r="Q168" s="190">
        <v>0</v>
      </c>
      <c r="R168" s="190">
        <f t="shared" si="12"/>
        <v>0</v>
      </c>
      <c r="S168" s="190">
        <v>0</v>
      </c>
      <c r="T168" s="191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2" t="s">
        <v>121</v>
      </c>
      <c r="AT168" s="192" t="s">
        <v>117</v>
      </c>
      <c r="AU168" s="192" t="s">
        <v>87</v>
      </c>
      <c r="AY168" s="14" t="s">
        <v>114</v>
      </c>
      <c r="BE168" s="193">
        <f t="shared" si="14"/>
        <v>0</v>
      </c>
      <c r="BF168" s="193">
        <f t="shared" si="15"/>
        <v>0</v>
      </c>
      <c r="BG168" s="193">
        <f t="shared" si="16"/>
        <v>0</v>
      </c>
      <c r="BH168" s="193">
        <f t="shared" si="17"/>
        <v>0</v>
      </c>
      <c r="BI168" s="193">
        <f t="shared" si="18"/>
        <v>0</v>
      </c>
      <c r="BJ168" s="14" t="s">
        <v>85</v>
      </c>
      <c r="BK168" s="193">
        <f t="shared" si="19"/>
        <v>0</v>
      </c>
      <c r="BL168" s="14" t="s">
        <v>121</v>
      </c>
      <c r="BM168" s="192" t="s">
        <v>282</v>
      </c>
    </row>
    <row r="169" spans="1:65" s="2" customFormat="1" ht="76.349999999999994" customHeight="1">
      <c r="A169" s="31"/>
      <c r="B169" s="32"/>
      <c r="C169" s="180" t="s">
        <v>201</v>
      </c>
      <c r="D169" s="180" t="s">
        <v>117</v>
      </c>
      <c r="E169" s="181" t="s">
        <v>283</v>
      </c>
      <c r="F169" s="182" t="s">
        <v>284</v>
      </c>
      <c r="G169" s="183" t="s">
        <v>177</v>
      </c>
      <c r="H169" s="184">
        <v>25</v>
      </c>
      <c r="I169" s="185"/>
      <c r="J169" s="186">
        <f t="shared" si="10"/>
        <v>0</v>
      </c>
      <c r="K169" s="187"/>
      <c r="L169" s="36"/>
      <c r="M169" s="188" t="s">
        <v>1</v>
      </c>
      <c r="N169" s="189" t="s">
        <v>42</v>
      </c>
      <c r="O169" s="68"/>
      <c r="P169" s="190">
        <f t="shared" si="11"/>
        <v>0</v>
      </c>
      <c r="Q169" s="190">
        <v>0</v>
      </c>
      <c r="R169" s="190">
        <f t="shared" si="12"/>
        <v>0</v>
      </c>
      <c r="S169" s="190">
        <v>0</v>
      </c>
      <c r="T169" s="191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2" t="s">
        <v>121</v>
      </c>
      <c r="AT169" s="192" t="s">
        <v>117</v>
      </c>
      <c r="AU169" s="192" t="s">
        <v>87</v>
      </c>
      <c r="AY169" s="14" t="s">
        <v>114</v>
      </c>
      <c r="BE169" s="193">
        <f t="shared" si="14"/>
        <v>0</v>
      </c>
      <c r="BF169" s="193">
        <f t="shared" si="15"/>
        <v>0</v>
      </c>
      <c r="BG169" s="193">
        <f t="shared" si="16"/>
        <v>0</v>
      </c>
      <c r="BH169" s="193">
        <f t="shared" si="17"/>
        <v>0</v>
      </c>
      <c r="BI169" s="193">
        <f t="shared" si="18"/>
        <v>0</v>
      </c>
      <c r="BJ169" s="14" t="s">
        <v>85</v>
      </c>
      <c r="BK169" s="193">
        <f t="shared" si="19"/>
        <v>0</v>
      </c>
      <c r="BL169" s="14" t="s">
        <v>121</v>
      </c>
      <c r="BM169" s="192" t="s">
        <v>285</v>
      </c>
    </row>
    <row r="170" spans="1:65" s="2" customFormat="1" ht="76.349999999999994" customHeight="1">
      <c r="A170" s="31"/>
      <c r="B170" s="32"/>
      <c r="C170" s="180" t="s">
        <v>286</v>
      </c>
      <c r="D170" s="180" t="s">
        <v>117</v>
      </c>
      <c r="E170" s="181" t="s">
        <v>287</v>
      </c>
      <c r="F170" s="182" t="s">
        <v>288</v>
      </c>
      <c r="G170" s="183" t="s">
        <v>177</v>
      </c>
      <c r="H170" s="184">
        <v>21</v>
      </c>
      <c r="I170" s="185"/>
      <c r="J170" s="186">
        <f t="shared" si="10"/>
        <v>0</v>
      </c>
      <c r="K170" s="187"/>
      <c r="L170" s="36"/>
      <c r="M170" s="188" t="s">
        <v>1</v>
      </c>
      <c r="N170" s="189" t="s">
        <v>42</v>
      </c>
      <c r="O170" s="68"/>
      <c r="P170" s="190">
        <f t="shared" si="11"/>
        <v>0</v>
      </c>
      <c r="Q170" s="190">
        <v>0</v>
      </c>
      <c r="R170" s="190">
        <f t="shared" si="12"/>
        <v>0</v>
      </c>
      <c r="S170" s="190">
        <v>0</v>
      </c>
      <c r="T170" s="191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2" t="s">
        <v>121</v>
      </c>
      <c r="AT170" s="192" t="s">
        <v>117</v>
      </c>
      <c r="AU170" s="192" t="s">
        <v>87</v>
      </c>
      <c r="AY170" s="14" t="s">
        <v>114</v>
      </c>
      <c r="BE170" s="193">
        <f t="shared" si="14"/>
        <v>0</v>
      </c>
      <c r="BF170" s="193">
        <f t="shared" si="15"/>
        <v>0</v>
      </c>
      <c r="BG170" s="193">
        <f t="shared" si="16"/>
        <v>0</v>
      </c>
      <c r="BH170" s="193">
        <f t="shared" si="17"/>
        <v>0</v>
      </c>
      <c r="BI170" s="193">
        <f t="shared" si="18"/>
        <v>0</v>
      </c>
      <c r="BJ170" s="14" t="s">
        <v>85</v>
      </c>
      <c r="BK170" s="193">
        <f t="shared" si="19"/>
        <v>0</v>
      </c>
      <c r="BL170" s="14" t="s">
        <v>121</v>
      </c>
      <c r="BM170" s="192" t="s">
        <v>289</v>
      </c>
    </row>
    <row r="171" spans="1:65" s="2" customFormat="1" ht="76.349999999999994" customHeight="1">
      <c r="A171" s="31"/>
      <c r="B171" s="32"/>
      <c r="C171" s="180" t="s">
        <v>205</v>
      </c>
      <c r="D171" s="180" t="s">
        <v>117</v>
      </c>
      <c r="E171" s="181" t="s">
        <v>290</v>
      </c>
      <c r="F171" s="182" t="s">
        <v>291</v>
      </c>
      <c r="G171" s="183" t="s">
        <v>177</v>
      </c>
      <c r="H171" s="184">
        <v>15</v>
      </c>
      <c r="I171" s="185"/>
      <c r="J171" s="186">
        <f t="shared" si="10"/>
        <v>0</v>
      </c>
      <c r="K171" s="187"/>
      <c r="L171" s="36"/>
      <c r="M171" s="188" t="s">
        <v>1</v>
      </c>
      <c r="N171" s="189" t="s">
        <v>42</v>
      </c>
      <c r="O171" s="68"/>
      <c r="P171" s="190">
        <f t="shared" si="11"/>
        <v>0</v>
      </c>
      <c r="Q171" s="190">
        <v>0</v>
      </c>
      <c r="R171" s="190">
        <f t="shared" si="12"/>
        <v>0</v>
      </c>
      <c r="S171" s="190">
        <v>0</v>
      </c>
      <c r="T171" s="191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2" t="s">
        <v>121</v>
      </c>
      <c r="AT171" s="192" t="s">
        <v>117</v>
      </c>
      <c r="AU171" s="192" t="s">
        <v>87</v>
      </c>
      <c r="AY171" s="14" t="s">
        <v>114</v>
      </c>
      <c r="BE171" s="193">
        <f t="shared" si="14"/>
        <v>0</v>
      </c>
      <c r="BF171" s="193">
        <f t="shared" si="15"/>
        <v>0</v>
      </c>
      <c r="BG171" s="193">
        <f t="shared" si="16"/>
        <v>0</v>
      </c>
      <c r="BH171" s="193">
        <f t="shared" si="17"/>
        <v>0</v>
      </c>
      <c r="BI171" s="193">
        <f t="shared" si="18"/>
        <v>0</v>
      </c>
      <c r="BJ171" s="14" t="s">
        <v>85</v>
      </c>
      <c r="BK171" s="193">
        <f t="shared" si="19"/>
        <v>0</v>
      </c>
      <c r="BL171" s="14" t="s">
        <v>121</v>
      </c>
      <c r="BM171" s="192" t="s">
        <v>292</v>
      </c>
    </row>
    <row r="172" spans="1:65" s="2" customFormat="1" ht="76.349999999999994" customHeight="1">
      <c r="A172" s="31"/>
      <c r="B172" s="32"/>
      <c r="C172" s="180" t="s">
        <v>293</v>
      </c>
      <c r="D172" s="180" t="s">
        <v>117</v>
      </c>
      <c r="E172" s="181" t="s">
        <v>294</v>
      </c>
      <c r="F172" s="182" t="s">
        <v>295</v>
      </c>
      <c r="G172" s="183" t="s">
        <v>177</v>
      </c>
      <c r="H172" s="184">
        <v>12</v>
      </c>
      <c r="I172" s="185"/>
      <c r="J172" s="186">
        <f t="shared" si="10"/>
        <v>0</v>
      </c>
      <c r="K172" s="187"/>
      <c r="L172" s="36"/>
      <c r="M172" s="188" t="s">
        <v>1</v>
      </c>
      <c r="N172" s="189" t="s">
        <v>42</v>
      </c>
      <c r="O172" s="68"/>
      <c r="P172" s="190">
        <f t="shared" si="11"/>
        <v>0</v>
      </c>
      <c r="Q172" s="190">
        <v>0</v>
      </c>
      <c r="R172" s="190">
        <f t="shared" si="12"/>
        <v>0</v>
      </c>
      <c r="S172" s="190">
        <v>0</v>
      </c>
      <c r="T172" s="191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2" t="s">
        <v>121</v>
      </c>
      <c r="AT172" s="192" t="s">
        <v>117</v>
      </c>
      <c r="AU172" s="192" t="s">
        <v>87</v>
      </c>
      <c r="AY172" s="14" t="s">
        <v>114</v>
      </c>
      <c r="BE172" s="193">
        <f t="shared" si="14"/>
        <v>0</v>
      </c>
      <c r="BF172" s="193">
        <f t="shared" si="15"/>
        <v>0</v>
      </c>
      <c r="BG172" s="193">
        <f t="shared" si="16"/>
        <v>0</v>
      </c>
      <c r="BH172" s="193">
        <f t="shared" si="17"/>
        <v>0</v>
      </c>
      <c r="BI172" s="193">
        <f t="shared" si="18"/>
        <v>0</v>
      </c>
      <c r="BJ172" s="14" t="s">
        <v>85</v>
      </c>
      <c r="BK172" s="193">
        <f t="shared" si="19"/>
        <v>0</v>
      </c>
      <c r="BL172" s="14" t="s">
        <v>121</v>
      </c>
      <c r="BM172" s="192" t="s">
        <v>296</v>
      </c>
    </row>
    <row r="173" spans="1:65" s="2" customFormat="1" ht="66.75" customHeight="1">
      <c r="A173" s="31"/>
      <c r="B173" s="32"/>
      <c r="C173" s="180" t="s">
        <v>208</v>
      </c>
      <c r="D173" s="180" t="s">
        <v>117</v>
      </c>
      <c r="E173" s="181" t="s">
        <v>297</v>
      </c>
      <c r="F173" s="182" t="s">
        <v>298</v>
      </c>
      <c r="G173" s="183" t="s">
        <v>177</v>
      </c>
      <c r="H173" s="184">
        <v>7</v>
      </c>
      <c r="I173" s="185"/>
      <c r="J173" s="186">
        <f t="shared" si="10"/>
        <v>0</v>
      </c>
      <c r="K173" s="187"/>
      <c r="L173" s="36"/>
      <c r="M173" s="188" t="s">
        <v>1</v>
      </c>
      <c r="N173" s="189" t="s">
        <v>42</v>
      </c>
      <c r="O173" s="68"/>
      <c r="P173" s="190">
        <f t="shared" si="11"/>
        <v>0</v>
      </c>
      <c r="Q173" s="190">
        <v>0</v>
      </c>
      <c r="R173" s="190">
        <f t="shared" si="12"/>
        <v>0</v>
      </c>
      <c r="S173" s="190">
        <v>0</v>
      </c>
      <c r="T173" s="191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2" t="s">
        <v>121</v>
      </c>
      <c r="AT173" s="192" t="s">
        <v>117</v>
      </c>
      <c r="AU173" s="192" t="s">
        <v>87</v>
      </c>
      <c r="AY173" s="14" t="s">
        <v>114</v>
      </c>
      <c r="BE173" s="193">
        <f t="shared" si="14"/>
        <v>0</v>
      </c>
      <c r="BF173" s="193">
        <f t="shared" si="15"/>
        <v>0</v>
      </c>
      <c r="BG173" s="193">
        <f t="shared" si="16"/>
        <v>0</v>
      </c>
      <c r="BH173" s="193">
        <f t="shared" si="17"/>
        <v>0</v>
      </c>
      <c r="BI173" s="193">
        <f t="shared" si="18"/>
        <v>0</v>
      </c>
      <c r="BJ173" s="14" t="s">
        <v>85</v>
      </c>
      <c r="BK173" s="193">
        <f t="shared" si="19"/>
        <v>0</v>
      </c>
      <c r="BL173" s="14" t="s">
        <v>121</v>
      </c>
      <c r="BM173" s="192" t="s">
        <v>299</v>
      </c>
    </row>
    <row r="174" spans="1:65" s="2" customFormat="1" ht="66.75" customHeight="1">
      <c r="A174" s="31"/>
      <c r="B174" s="32"/>
      <c r="C174" s="180" t="s">
        <v>300</v>
      </c>
      <c r="D174" s="180" t="s">
        <v>117</v>
      </c>
      <c r="E174" s="181" t="s">
        <v>301</v>
      </c>
      <c r="F174" s="182" t="s">
        <v>302</v>
      </c>
      <c r="G174" s="183" t="s">
        <v>177</v>
      </c>
      <c r="H174" s="184">
        <v>40</v>
      </c>
      <c r="I174" s="185"/>
      <c r="J174" s="186">
        <f t="shared" si="10"/>
        <v>0</v>
      </c>
      <c r="K174" s="187"/>
      <c r="L174" s="36"/>
      <c r="M174" s="188" t="s">
        <v>1</v>
      </c>
      <c r="N174" s="189" t="s">
        <v>42</v>
      </c>
      <c r="O174" s="68"/>
      <c r="P174" s="190">
        <f t="shared" si="11"/>
        <v>0</v>
      </c>
      <c r="Q174" s="190">
        <v>0</v>
      </c>
      <c r="R174" s="190">
        <f t="shared" si="12"/>
        <v>0</v>
      </c>
      <c r="S174" s="190">
        <v>0</v>
      </c>
      <c r="T174" s="191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2" t="s">
        <v>121</v>
      </c>
      <c r="AT174" s="192" t="s">
        <v>117</v>
      </c>
      <c r="AU174" s="192" t="s">
        <v>87</v>
      </c>
      <c r="AY174" s="14" t="s">
        <v>114</v>
      </c>
      <c r="BE174" s="193">
        <f t="shared" si="14"/>
        <v>0</v>
      </c>
      <c r="BF174" s="193">
        <f t="shared" si="15"/>
        <v>0</v>
      </c>
      <c r="BG174" s="193">
        <f t="shared" si="16"/>
        <v>0</v>
      </c>
      <c r="BH174" s="193">
        <f t="shared" si="17"/>
        <v>0</v>
      </c>
      <c r="BI174" s="193">
        <f t="shared" si="18"/>
        <v>0</v>
      </c>
      <c r="BJ174" s="14" t="s">
        <v>85</v>
      </c>
      <c r="BK174" s="193">
        <f t="shared" si="19"/>
        <v>0</v>
      </c>
      <c r="BL174" s="14" t="s">
        <v>121</v>
      </c>
      <c r="BM174" s="192" t="s">
        <v>303</v>
      </c>
    </row>
    <row r="175" spans="1:65" s="2" customFormat="1" ht="76.349999999999994" customHeight="1">
      <c r="A175" s="31"/>
      <c r="B175" s="32"/>
      <c r="C175" s="180" t="s">
        <v>212</v>
      </c>
      <c r="D175" s="180" t="s">
        <v>117</v>
      </c>
      <c r="E175" s="181" t="s">
        <v>304</v>
      </c>
      <c r="F175" s="182" t="s">
        <v>305</v>
      </c>
      <c r="G175" s="183" t="s">
        <v>177</v>
      </c>
      <c r="H175" s="184">
        <v>40</v>
      </c>
      <c r="I175" s="185"/>
      <c r="J175" s="186">
        <f t="shared" si="10"/>
        <v>0</v>
      </c>
      <c r="K175" s="187"/>
      <c r="L175" s="36"/>
      <c r="M175" s="188" t="s">
        <v>1</v>
      </c>
      <c r="N175" s="189" t="s">
        <v>42</v>
      </c>
      <c r="O175" s="68"/>
      <c r="P175" s="190">
        <f t="shared" si="11"/>
        <v>0</v>
      </c>
      <c r="Q175" s="190">
        <v>0</v>
      </c>
      <c r="R175" s="190">
        <f t="shared" si="12"/>
        <v>0</v>
      </c>
      <c r="S175" s="190">
        <v>0</v>
      </c>
      <c r="T175" s="191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2" t="s">
        <v>121</v>
      </c>
      <c r="AT175" s="192" t="s">
        <v>117</v>
      </c>
      <c r="AU175" s="192" t="s">
        <v>87</v>
      </c>
      <c r="AY175" s="14" t="s">
        <v>114</v>
      </c>
      <c r="BE175" s="193">
        <f t="shared" si="14"/>
        <v>0</v>
      </c>
      <c r="BF175" s="193">
        <f t="shared" si="15"/>
        <v>0</v>
      </c>
      <c r="BG175" s="193">
        <f t="shared" si="16"/>
        <v>0</v>
      </c>
      <c r="BH175" s="193">
        <f t="shared" si="17"/>
        <v>0</v>
      </c>
      <c r="BI175" s="193">
        <f t="shared" si="18"/>
        <v>0</v>
      </c>
      <c r="BJ175" s="14" t="s">
        <v>85</v>
      </c>
      <c r="BK175" s="193">
        <f t="shared" si="19"/>
        <v>0</v>
      </c>
      <c r="BL175" s="14" t="s">
        <v>121</v>
      </c>
      <c r="BM175" s="192" t="s">
        <v>306</v>
      </c>
    </row>
    <row r="176" spans="1:65" s="2" customFormat="1" ht="76.349999999999994" customHeight="1">
      <c r="A176" s="31"/>
      <c r="B176" s="32"/>
      <c r="C176" s="180" t="s">
        <v>307</v>
      </c>
      <c r="D176" s="180" t="s">
        <v>117</v>
      </c>
      <c r="E176" s="181" t="s">
        <v>308</v>
      </c>
      <c r="F176" s="182" t="s">
        <v>309</v>
      </c>
      <c r="G176" s="183" t="s">
        <v>177</v>
      </c>
      <c r="H176" s="184">
        <v>40</v>
      </c>
      <c r="I176" s="185"/>
      <c r="J176" s="186">
        <f t="shared" si="10"/>
        <v>0</v>
      </c>
      <c r="K176" s="187"/>
      <c r="L176" s="36"/>
      <c r="M176" s="188" t="s">
        <v>1</v>
      </c>
      <c r="N176" s="189" t="s">
        <v>42</v>
      </c>
      <c r="O176" s="68"/>
      <c r="P176" s="190">
        <f t="shared" si="11"/>
        <v>0</v>
      </c>
      <c r="Q176" s="190">
        <v>0</v>
      </c>
      <c r="R176" s="190">
        <f t="shared" si="12"/>
        <v>0</v>
      </c>
      <c r="S176" s="190">
        <v>0</v>
      </c>
      <c r="T176" s="191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2" t="s">
        <v>121</v>
      </c>
      <c r="AT176" s="192" t="s">
        <v>117</v>
      </c>
      <c r="AU176" s="192" t="s">
        <v>87</v>
      </c>
      <c r="AY176" s="14" t="s">
        <v>114</v>
      </c>
      <c r="BE176" s="193">
        <f t="shared" si="14"/>
        <v>0</v>
      </c>
      <c r="BF176" s="193">
        <f t="shared" si="15"/>
        <v>0</v>
      </c>
      <c r="BG176" s="193">
        <f t="shared" si="16"/>
        <v>0</v>
      </c>
      <c r="BH176" s="193">
        <f t="shared" si="17"/>
        <v>0</v>
      </c>
      <c r="BI176" s="193">
        <f t="shared" si="18"/>
        <v>0</v>
      </c>
      <c r="BJ176" s="14" t="s">
        <v>85</v>
      </c>
      <c r="BK176" s="193">
        <f t="shared" si="19"/>
        <v>0</v>
      </c>
      <c r="BL176" s="14" t="s">
        <v>121</v>
      </c>
      <c r="BM176" s="192" t="s">
        <v>310</v>
      </c>
    </row>
    <row r="177" spans="1:65" s="2" customFormat="1" ht="76.349999999999994" customHeight="1">
      <c r="A177" s="31"/>
      <c r="B177" s="32"/>
      <c r="C177" s="180" t="s">
        <v>215</v>
      </c>
      <c r="D177" s="180" t="s">
        <v>117</v>
      </c>
      <c r="E177" s="181" t="s">
        <v>311</v>
      </c>
      <c r="F177" s="182" t="s">
        <v>312</v>
      </c>
      <c r="G177" s="183" t="s">
        <v>177</v>
      </c>
      <c r="H177" s="184">
        <v>25</v>
      </c>
      <c r="I177" s="185"/>
      <c r="J177" s="186">
        <f t="shared" si="10"/>
        <v>0</v>
      </c>
      <c r="K177" s="187"/>
      <c r="L177" s="36"/>
      <c r="M177" s="188" t="s">
        <v>1</v>
      </c>
      <c r="N177" s="189" t="s">
        <v>42</v>
      </c>
      <c r="O177" s="68"/>
      <c r="P177" s="190">
        <f t="shared" si="11"/>
        <v>0</v>
      </c>
      <c r="Q177" s="190">
        <v>0</v>
      </c>
      <c r="R177" s="190">
        <f t="shared" si="12"/>
        <v>0</v>
      </c>
      <c r="S177" s="190">
        <v>0</v>
      </c>
      <c r="T177" s="191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2" t="s">
        <v>121</v>
      </c>
      <c r="AT177" s="192" t="s">
        <v>117</v>
      </c>
      <c r="AU177" s="192" t="s">
        <v>87</v>
      </c>
      <c r="AY177" s="14" t="s">
        <v>114</v>
      </c>
      <c r="BE177" s="193">
        <f t="shared" si="14"/>
        <v>0</v>
      </c>
      <c r="BF177" s="193">
        <f t="shared" si="15"/>
        <v>0</v>
      </c>
      <c r="BG177" s="193">
        <f t="shared" si="16"/>
        <v>0</v>
      </c>
      <c r="BH177" s="193">
        <f t="shared" si="17"/>
        <v>0</v>
      </c>
      <c r="BI177" s="193">
        <f t="shared" si="18"/>
        <v>0</v>
      </c>
      <c r="BJ177" s="14" t="s">
        <v>85</v>
      </c>
      <c r="BK177" s="193">
        <f t="shared" si="19"/>
        <v>0</v>
      </c>
      <c r="BL177" s="14" t="s">
        <v>121</v>
      </c>
      <c r="BM177" s="192" t="s">
        <v>313</v>
      </c>
    </row>
    <row r="178" spans="1:65" s="2" customFormat="1" ht="66.75" customHeight="1">
      <c r="A178" s="31"/>
      <c r="B178" s="32"/>
      <c r="C178" s="180" t="s">
        <v>314</v>
      </c>
      <c r="D178" s="180" t="s">
        <v>117</v>
      </c>
      <c r="E178" s="181" t="s">
        <v>315</v>
      </c>
      <c r="F178" s="182" t="s">
        <v>316</v>
      </c>
      <c r="G178" s="183" t="s">
        <v>177</v>
      </c>
      <c r="H178" s="184">
        <v>12</v>
      </c>
      <c r="I178" s="185"/>
      <c r="J178" s="186">
        <f t="shared" si="10"/>
        <v>0</v>
      </c>
      <c r="K178" s="187"/>
      <c r="L178" s="36"/>
      <c r="M178" s="188" t="s">
        <v>1</v>
      </c>
      <c r="N178" s="189" t="s">
        <v>42</v>
      </c>
      <c r="O178" s="68"/>
      <c r="P178" s="190">
        <f t="shared" si="11"/>
        <v>0</v>
      </c>
      <c r="Q178" s="190">
        <v>0</v>
      </c>
      <c r="R178" s="190">
        <f t="shared" si="12"/>
        <v>0</v>
      </c>
      <c r="S178" s="190">
        <v>0</v>
      </c>
      <c r="T178" s="191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2" t="s">
        <v>121</v>
      </c>
      <c r="AT178" s="192" t="s">
        <v>117</v>
      </c>
      <c r="AU178" s="192" t="s">
        <v>87</v>
      </c>
      <c r="AY178" s="14" t="s">
        <v>114</v>
      </c>
      <c r="BE178" s="193">
        <f t="shared" si="14"/>
        <v>0</v>
      </c>
      <c r="BF178" s="193">
        <f t="shared" si="15"/>
        <v>0</v>
      </c>
      <c r="BG178" s="193">
        <f t="shared" si="16"/>
        <v>0</v>
      </c>
      <c r="BH178" s="193">
        <f t="shared" si="17"/>
        <v>0</v>
      </c>
      <c r="BI178" s="193">
        <f t="shared" si="18"/>
        <v>0</v>
      </c>
      <c r="BJ178" s="14" t="s">
        <v>85</v>
      </c>
      <c r="BK178" s="193">
        <f t="shared" si="19"/>
        <v>0</v>
      </c>
      <c r="BL178" s="14" t="s">
        <v>121</v>
      </c>
      <c r="BM178" s="192" t="s">
        <v>317</v>
      </c>
    </row>
    <row r="179" spans="1:65" s="2" customFormat="1" ht="66.75" customHeight="1">
      <c r="A179" s="31"/>
      <c r="B179" s="32"/>
      <c r="C179" s="180" t="s">
        <v>219</v>
      </c>
      <c r="D179" s="180" t="s">
        <v>117</v>
      </c>
      <c r="E179" s="181" t="s">
        <v>318</v>
      </c>
      <c r="F179" s="182" t="s">
        <v>319</v>
      </c>
      <c r="G179" s="183" t="s">
        <v>177</v>
      </c>
      <c r="H179" s="184">
        <v>25</v>
      </c>
      <c r="I179" s="185"/>
      <c r="J179" s="186">
        <f t="shared" si="10"/>
        <v>0</v>
      </c>
      <c r="K179" s="187"/>
      <c r="L179" s="36"/>
      <c r="M179" s="188" t="s">
        <v>1</v>
      </c>
      <c r="N179" s="189" t="s">
        <v>42</v>
      </c>
      <c r="O179" s="68"/>
      <c r="P179" s="190">
        <f t="shared" si="11"/>
        <v>0</v>
      </c>
      <c r="Q179" s="190">
        <v>0</v>
      </c>
      <c r="R179" s="190">
        <f t="shared" si="12"/>
        <v>0</v>
      </c>
      <c r="S179" s="190">
        <v>0</v>
      </c>
      <c r="T179" s="191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2" t="s">
        <v>121</v>
      </c>
      <c r="AT179" s="192" t="s">
        <v>117</v>
      </c>
      <c r="AU179" s="192" t="s">
        <v>87</v>
      </c>
      <c r="AY179" s="14" t="s">
        <v>114</v>
      </c>
      <c r="BE179" s="193">
        <f t="shared" si="14"/>
        <v>0</v>
      </c>
      <c r="BF179" s="193">
        <f t="shared" si="15"/>
        <v>0</v>
      </c>
      <c r="BG179" s="193">
        <f t="shared" si="16"/>
        <v>0</v>
      </c>
      <c r="BH179" s="193">
        <f t="shared" si="17"/>
        <v>0</v>
      </c>
      <c r="BI179" s="193">
        <f t="shared" si="18"/>
        <v>0</v>
      </c>
      <c r="BJ179" s="14" t="s">
        <v>85</v>
      </c>
      <c r="BK179" s="193">
        <f t="shared" si="19"/>
        <v>0</v>
      </c>
      <c r="BL179" s="14" t="s">
        <v>121</v>
      </c>
      <c r="BM179" s="192" t="s">
        <v>320</v>
      </c>
    </row>
    <row r="180" spans="1:65" s="2" customFormat="1" ht="76.349999999999994" customHeight="1">
      <c r="A180" s="31"/>
      <c r="B180" s="32"/>
      <c r="C180" s="180" t="s">
        <v>321</v>
      </c>
      <c r="D180" s="180" t="s">
        <v>117</v>
      </c>
      <c r="E180" s="181" t="s">
        <v>322</v>
      </c>
      <c r="F180" s="182" t="s">
        <v>323</v>
      </c>
      <c r="G180" s="183" t="s">
        <v>177</v>
      </c>
      <c r="H180" s="184">
        <v>20</v>
      </c>
      <c r="I180" s="185"/>
      <c r="J180" s="186">
        <f t="shared" si="10"/>
        <v>0</v>
      </c>
      <c r="K180" s="187"/>
      <c r="L180" s="36"/>
      <c r="M180" s="188" t="s">
        <v>1</v>
      </c>
      <c r="N180" s="189" t="s">
        <v>42</v>
      </c>
      <c r="O180" s="68"/>
      <c r="P180" s="190">
        <f t="shared" si="11"/>
        <v>0</v>
      </c>
      <c r="Q180" s="190">
        <v>0</v>
      </c>
      <c r="R180" s="190">
        <f t="shared" si="12"/>
        <v>0</v>
      </c>
      <c r="S180" s="190">
        <v>0</v>
      </c>
      <c r="T180" s="191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2" t="s">
        <v>121</v>
      </c>
      <c r="AT180" s="192" t="s">
        <v>117</v>
      </c>
      <c r="AU180" s="192" t="s">
        <v>87</v>
      </c>
      <c r="AY180" s="14" t="s">
        <v>114</v>
      </c>
      <c r="BE180" s="193">
        <f t="shared" si="14"/>
        <v>0</v>
      </c>
      <c r="BF180" s="193">
        <f t="shared" si="15"/>
        <v>0</v>
      </c>
      <c r="BG180" s="193">
        <f t="shared" si="16"/>
        <v>0</v>
      </c>
      <c r="BH180" s="193">
        <f t="shared" si="17"/>
        <v>0</v>
      </c>
      <c r="BI180" s="193">
        <f t="shared" si="18"/>
        <v>0</v>
      </c>
      <c r="BJ180" s="14" t="s">
        <v>85</v>
      </c>
      <c r="BK180" s="193">
        <f t="shared" si="19"/>
        <v>0</v>
      </c>
      <c r="BL180" s="14" t="s">
        <v>121</v>
      </c>
      <c r="BM180" s="192" t="s">
        <v>324</v>
      </c>
    </row>
    <row r="181" spans="1:65" s="2" customFormat="1" ht="76.349999999999994" customHeight="1">
      <c r="A181" s="31"/>
      <c r="B181" s="32"/>
      <c r="C181" s="180" t="s">
        <v>222</v>
      </c>
      <c r="D181" s="180" t="s">
        <v>117</v>
      </c>
      <c r="E181" s="181" t="s">
        <v>325</v>
      </c>
      <c r="F181" s="182" t="s">
        <v>326</v>
      </c>
      <c r="G181" s="183" t="s">
        <v>177</v>
      </c>
      <c r="H181" s="184">
        <v>20</v>
      </c>
      <c r="I181" s="185"/>
      <c r="J181" s="186">
        <f t="shared" si="10"/>
        <v>0</v>
      </c>
      <c r="K181" s="187"/>
      <c r="L181" s="36"/>
      <c r="M181" s="188" t="s">
        <v>1</v>
      </c>
      <c r="N181" s="189" t="s">
        <v>42</v>
      </c>
      <c r="O181" s="68"/>
      <c r="P181" s="190">
        <f t="shared" si="11"/>
        <v>0</v>
      </c>
      <c r="Q181" s="190">
        <v>0</v>
      </c>
      <c r="R181" s="190">
        <f t="shared" si="12"/>
        <v>0</v>
      </c>
      <c r="S181" s="190">
        <v>0</v>
      </c>
      <c r="T181" s="191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2" t="s">
        <v>121</v>
      </c>
      <c r="AT181" s="192" t="s">
        <v>117</v>
      </c>
      <c r="AU181" s="192" t="s">
        <v>87</v>
      </c>
      <c r="AY181" s="14" t="s">
        <v>114</v>
      </c>
      <c r="BE181" s="193">
        <f t="shared" si="14"/>
        <v>0</v>
      </c>
      <c r="BF181" s="193">
        <f t="shared" si="15"/>
        <v>0</v>
      </c>
      <c r="BG181" s="193">
        <f t="shared" si="16"/>
        <v>0</v>
      </c>
      <c r="BH181" s="193">
        <f t="shared" si="17"/>
        <v>0</v>
      </c>
      <c r="BI181" s="193">
        <f t="shared" si="18"/>
        <v>0</v>
      </c>
      <c r="BJ181" s="14" t="s">
        <v>85</v>
      </c>
      <c r="BK181" s="193">
        <f t="shared" si="19"/>
        <v>0</v>
      </c>
      <c r="BL181" s="14" t="s">
        <v>121</v>
      </c>
      <c r="BM181" s="192" t="s">
        <v>327</v>
      </c>
    </row>
    <row r="182" spans="1:65" s="2" customFormat="1" ht="76.349999999999994" customHeight="1">
      <c r="A182" s="31"/>
      <c r="B182" s="32"/>
      <c r="C182" s="180" t="s">
        <v>328</v>
      </c>
      <c r="D182" s="180" t="s">
        <v>117</v>
      </c>
      <c r="E182" s="181" t="s">
        <v>329</v>
      </c>
      <c r="F182" s="182" t="s">
        <v>330</v>
      </c>
      <c r="G182" s="183" t="s">
        <v>177</v>
      </c>
      <c r="H182" s="184">
        <v>12</v>
      </c>
      <c r="I182" s="185"/>
      <c r="J182" s="186">
        <f t="shared" si="10"/>
        <v>0</v>
      </c>
      <c r="K182" s="187"/>
      <c r="L182" s="36"/>
      <c r="M182" s="188" t="s">
        <v>1</v>
      </c>
      <c r="N182" s="189" t="s">
        <v>42</v>
      </c>
      <c r="O182" s="68"/>
      <c r="P182" s="190">
        <f t="shared" si="11"/>
        <v>0</v>
      </c>
      <c r="Q182" s="190">
        <v>0</v>
      </c>
      <c r="R182" s="190">
        <f t="shared" si="12"/>
        <v>0</v>
      </c>
      <c r="S182" s="190">
        <v>0</v>
      </c>
      <c r="T182" s="191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2" t="s">
        <v>121</v>
      </c>
      <c r="AT182" s="192" t="s">
        <v>117</v>
      </c>
      <c r="AU182" s="192" t="s">
        <v>87</v>
      </c>
      <c r="AY182" s="14" t="s">
        <v>114</v>
      </c>
      <c r="BE182" s="193">
        <f t="shared" si="14"/>
        <v>0</v>
      </c>
      <c r="BF182" s="193">
        <f t="shared" si="15"/>
        <v>0</v>
      </c>
      <c r="BG182" s="193">
        <f t="shared" si="16"/>
        <v>0</v>
      </c>
      <c r="BH182" s="193">
        <f t="shared" si="17"/>
        <v>0</v>
      </c>
      <c r="BI182" s="193">
        <f t="shared" si="18"/>
        <v>0</v>
      </c>
      <c r="BJ182" s="14" t="s">
        <v>85</v>
      </c>
      <c r="BK182" s="193">
        <f t="shared" si="19"/>
        <v>0</v>
      </c>
      <c r="BL182" s="14" t="s">
        <v>121</v>
      </c>
      <c r="BM182" s="192" t="s">
        <v>331</v>
      </c>
    </row>
    <row r="183" spans="1:65" s="2" customFormat="1" ht="66.75" customHeight="1">
      <c r="A183" s="31"/>
      <c r="B183" s="32"/>
      <c r="C183" s="180" t="s">
        <v>226</v>
      </c>
      <c r="D183" s="180" t="s">
        <v>117</v>
      </c>
      <c r="E183" s="181" t="s">
        <v>332</v>
      </c>
      <c r="F183" s="182" t="s">
        <v>333</v>
      </c>
      <c r="G183" s="183" t="s">
        <v>177</v>
      </c>
      <c r="H183" s="184">
        <v>10</v>
      </c>
      <c r="I183" s="185"/>
      <c r="J183" s="186">
        <f t="shared" si="10"/>
        <v>0</v>
      </c>
      <c r="K183" s="187"/>
      <c r="L183" s="36"/>
      <c r="M183" s="188" t="s">
        <v>1</v>
      </c>
      <c r="N183" s="189" t="s">
        <v>42</v>
      </c>
      <c r="O183" s="68"/>
      <c r="P183" s="190">
        <f t="shared" si="11"/>
        <v>0</v>
      </c>
      <c r="Q183" s="190">
        <v>0</v>
      </c>
      <c r="R183" s="190">
        <f t="shared" si="12"/>
        <v>0</v>
      </c>
      <c r="S183" s="190">
        <v>0</v>
      </c>
      <c r="T183" s="191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2" t="s">
        <v>121</v>
      </c>
      <c r="AT183" s="192" t="s">
        <v>117</v>
      </c>
      <c r="AU183" s="192" t="s">
        <v>87</v>
      </c>
      <c r="AY183" s="14" t="s">
        <v>114</v>
      </c>
      <c r="BE183" s="193">
        <f t="shared" si="14"/>
        <v>0</v>
      </c>
      <c r="BF183" s="193">
        <f t="shared" si="15"/>
        <v>0</v>
      </c>
      <c r="BG183" s="193">
        <f t="shared" si="16"/>
        <v>0</v>
      </c>
      <c r="BH183" s="193">
        <f t="shared" si="17"/>
        <v>0</v>
      </c>
      <c r="BI183" s="193">
        <f t="shared" si="18"/>
        <v>0</v>
      </c>
      <c r="BJ183" s="14" t="s">
        <v>85</v>
      </c>
      <c r="BK183" s="193">
        <f t="shared" si="19"/>
        <v>0</v>
      </c>
      <c r="BL183" s="14" t="s">
        <v>121</v>
      </c>
      <c r="BM183" s="192" t="s">
        <v>334</v>
      </c>
    </row>
    <row r="184" spans="1:65" s="2" customFormat="1" ht="62.65" customHeight="1">
      <c r="A184" s="31"/>
      <c r="B184" s="32"/>
      <c r="C184" s="180" t="s">
        <v>335</v>
      </c>
      <c r="D184" s="180" t="s">
        <v>117</v>
      </c>
      <c r="E184" s="181" t="s">
        <v>336</v>
      </c>
      <c r="F184" s="182" t="s">
        <v>337</v>
      </c>
      <c r="G184" s="183" t="s">
        <v>177</v>
      </c>
      <c r="H184" s="184">
        <v>150</v>
      </c>
      <c r="I184" s="185"/>
      <c r="J184" s="186">
        <f t="shared" si="10"/>
        <v>0</v>
      </c>
      <c r="K184" s="187"/>
      <c r="L184" s="36"/>
      <c r="M184" s="188" t="s">
        <v>1</v>
      </c>
      <c r="N184" s="189" t="s">
        <v>42</v>
      </c>
      <c r="O184" s="68"/>
      <c r="P184" s="190">
        <f t="shared" si="11"/>
        <v>0</v>
      </c>
      <c r="Q184" s="190">
        <v>0</v>
      </c>
      <c r="R184" s="190">
        <f t="shared" si="12"/>
        <v>0</v>
      </c>
      <c r="S184" s="190">
        <v>0</v>
      </c>
      <c r="T184" s="191">
        <f t="shared" si="1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2" t="s">
        <v>121</v>
      </c>
      <c r="AT184" s="192" t="s">
        <v>117</v>
      </c>
      <c r="AU184" s="192" t="s">
        <v>87</v>
      </c>
      <c r="AY184" s="14" t="s">
        <v>114</v>
      </c>
      <c r="BE184" s="193">
        <f t="shared" si="14"/>
        <v>0</v>
      </c>
      <c r="BF184" s="193">
        <f t="shared" si="15"/>
        <v>0</v>
      </c>
      <c r="BG184" s="193">
        <f t="shared" si="16"/>
        <v>0</v>
      </c>
      <c r="BH184" s="193">
        <f t="shared" si="17"/>
        <v>0</v>
      </c>
      <c r="BI184" s="193">
        <f t="shared" si="18"/>
        <v>0</v>
      </c>
      <c r="BJ184" s="14" t="s">
        <v>85</v>
      </c>
      <c r="BK184" s="193">
        <f t="shared" si="19"/>
        <v>0</v>
      </c>
      <c r="BL184" s="14" t="s">
        <v>121</v>
      </c>
      <c r="BM184" s="192" t="s">
        <v>338</v>
      </c>
    </row>
    <row r="185" spans="1:65" s="2" customFormat="1" ht="62.65" customHeight="1">
      <c r="A185" s="31"/>
      <c r="B185" s="32"/>
      <c r="C185" s="180" t="s">
        <v>229</v>
      </c>
      <c r="D185" s="180" t="s">
        <v>117</v>
      </c>
      <c r="E185" s="181" t="s">
        <v>339</v>
      </c>
      <c r="F185" s="182" t="s">
        <v>340</v>
      </c>
      <c r="G185" s="183" t="s">
        <v>177</v>
      </c>
      <c r="H185" s="184">
        <v>150</v>
      </c>
      <c r="I185" s="185"/>
      <c r="J185" s="186">
        <f t="shared" si="10"/>
        <v>0</v>
      </c>
      <c r="K185" s="187"/>
      <c r="L185" s="36"/>
      <c r="M185" s="188" t="s">
        <v>1</v>
      </c>
      <c r="N185" s="189" t="s">
        <v>42</v>
      </c>
      <c r="O185" s="68"/>
      <c r="P185" s="190">
        <f t="shared" si="11"/>
        <v>0</v>
      </c>
      <c r="Q185" s="190">
        <v>0</v>
      </c>
      <c r="R185" s="190">
        <f t="shared" si="12"/>
        <v>0</v>
      </c>
      <c r="S185" s="190">
        <v>0</v>
      </c>
      <c r="T185" s="191">
        <f t="shared" si="1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2" t="s">
        <v>121</v>
      </c>
      <c r="AT185" s="192" t="s">
        <v>117</v>
      </c>
      <c r="AU185" s="192" t="s">
        <v>87</v>
      </c>
      <c r="AY185" s="14" t="s">
        <v>114</v>
      </c>
      <c r="BE185" s="193">
        <f t="shared" si="14"/>
        <v>0</v>
      </c>
      <c r="BF185" s="193">
        <f t="shared" si="15"/>
        <v>0</v>
      </c>
      <c r="BG185" s="193">
        <f t="shared" si="16"/>
        <v>0</v>
      </c>
      <c r="BH185" s="193">
        <f t="shared" si="17"/>
        <v>0</v>
      </c>
      <c r="BI185" s="193">
        <f t="shared" si="18"/>
        <v>0</v>
      </c>
      <c r="BJ185" s="14" t="s">
        <v>85</v>
      </c>
      <c r="BK185" s="193">
        <f t="shared" si="19"/>
        <v>0</v>
      </c>
      <c r="BL185" s="14" t="s">
        <v>121</v>
      </c>
      <c r="BM185" s="192" t="s">
        <v>341</v>
      </c>
    </row>
    <row r="186" spans="1:65" s="2" customFormat="1" ht="62.65" customHeight="1">
      <c r="A186" s="31"/>
      <c r="B186" s="32"/>
      <c r="C186" s="180" t="s">
        <v>342</v>
      </c>
      <c r="D186" s="180" t="s">
        <v>117</v>
      </c>
      <c r="E186" s="181" t="s">
        <v>343</v>
      </c>
      <c r="F186" s="182" t="s">
        <v>344</v>
      </c>
      <c r="G186" s="183" t="s">
        <v>177</v>
      </c>
      <c r="H186" s="184">
        <v>150</v>
      </c>
      <c r="I186" s="185"/>
      <c r="J186" s="186">
        <f t="shared" ref="J186:J217" si="20">ROUND(I186*H186,2)</f>
        <v>0</v>
      </c>
      <c r="K186" s="187"/>
      <c r="L186" s="36"/>
      <c r="M186" s="188" t="s">
        <v>1</v>
      </c>
      <c r="N186" s="189" t="s">
        <v>42</v>
      </c>
      <c r="O186" s="68"/>
      <c r="P186" s="190">
        <f t="shared" ref="P186:P217" si="21">O186*H186</f>
        <v>0</v>
      </c>
      <c r="Q186" s="190">
        <v>0</v>
      </c>
      <c r="R186" s="190">
        <f t="shared" ref="R186:R217" si="22">Q186*H186</f>
        <v>0</v>
      </c>
      <c r="S186" s="190">
        <v>0</v>
      </c>
      <c r="T186" s="191">
        <f t="shared" ref="T186:T217" si="23"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2" t="s">
        <v>121</v>
      </c>
      <c r="AT186" s="192" t="s">
        <v>117</v>
      </c>
      <c r="AU186" s="192" t="s">
        <v>87</v>
      </c>
      <c r="AY186" s="14" t="s">
        <v>114</v>
      </c>
      <c r="BE186" s="193">
        <f t="shared" ref="BE186:BE199" si="24">IF(N186="základní",J186,0)</f>
        <v>0</v>
      </c>
      <c r="BF186" s="193">
        <f t="shared" ref="BF186:BF199" si="25">IF(N186="snížená",J186,0)</f>
        <v>0</v>
      </c>
      <c r="BG186" s="193">
        <f t="shared" ref="BG186:BG199" si="26">IF(N186="zákl. přenesená",J186,0)</f>
        <v>0</v>
      </c>
      <c r="BH186" s="193">
        <f t="shared" ref="BH186:BH199" si="27">IF(N186="sníž. přenesená",J186,0)</f>
        <v>0</v>
      </c>
      <c r="BI186" s="193">
        <f t="shared" ref="BI186:BI199" si="28">IF(N186="nulová",J186,0)</f>
        <v>0</v>
      </c>
      <c r="BJ186" s="14" t="s">
        <v>85</v>
      </c>
      <c r="BK186" s="193">
        <f t="shared" ref="BK186:BK199" si="29">ROUND(I186*H186,2)</f>
        <v>0</v>
      </c>
      <c r="BL186" s="14" t="s">
        <v>121</v>
      </c>
      <c r="BM186" s="192" t="s">
        <v>345</v>
      </c>
    </row>
    <row r="187" spans="1:65" s="2" customFormat="1" ht="62.65" customHeight="1">
      <c r="A187" s="31"/>
      <c r="B187" s="32"/>
      <c r="C187" s="180" t="s">
        <v>233</v>
      </c>
      <c r="D187" s="180" t="s">
        <v>117</v>
      </c>
      <c r="E187" s="181" t="s">
        <v>346</v>
      </c>
      <c r="F187" s="182" t="s">
        <v>347</v>
      </c>
      <c r="G187" s="183" t="s">
        <v>177</v>
      </c>
      <c r="H187" s="184">
        <v>70</v>
      </c>
      <c r="I187" s="185"/>
      <c r="J187" s="186">
        <f t="shared" si="20"/>
        <v>0</v>
      </c>
      <c r="K187" s="187"/>
      <c r="L187" s="36"/>
      <c r="M187" s="188" t="s">
        <v>1</v>
      </c>
      <c r="N187" s="189" t="s">
        <v>42</v>
      </c>
      <c r="O187" s="68"/>
      <c r="P187" s="190">
        <f t="shared" si="21"/>
        <v>0</v>
      </c>
      <c r="Q187" s="190">
        <v>0</v>
      </c>
      <c r="R187" s="190">
        <f t="shared" si="22"/>
        <v>0</v>
      </c>
      <c r="S187" s="190">
        <v>0</v>
      </c>
      <c r="T187" s="191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2" t="s">
        <v>121</v>
      </c>
      <c r="AT187" s="192" t="s">
        <v>117</v>
      </c>
      <c r="AU187" s="192" t="s">
        <v>87</v>
      </c>
      <c r="AY187" s="14" t="s">
        <v>114</v>
      </c>
      <c r="BE187" s="193">
        <f t="shared" si="24"/>
        <v>0</v>
      </c>
      <c r="BF187" s="193">
        <f t="shared" si="25"/>
        <v>0</v>
      </c>
      <c r="BG187" s="193">
        <f t="shared" si="26"/>
        <v>0</v>
      </c>
      <c r="BH187" s="193">
        <f t="shared" si="27"/>
        <v>0</v>
      </c>
      <c r="BI187" s="193">
        <f t="shared" si="28"/>
        <v>0</v>
      </c>
      <c r="BJ187" s="14" t="s">
        <v>85</v>
      </c>
      <c r="BK187" s="193">
        <f t="shared" si="29"/>
        <v>0</v>
      </c>
      <c r="BL187" s="14" t="s">
        <v>121</v>
      </c>
      <c r="BM187" s="192" t="s">
        <v>348</v>
      </c>
    </row>
    <row r="188" spans="1:65" s="2" customFormat="1" ht="62.65" customHeight="1">
      <c r="A188" s="31"/>
      <c r="B188" s="32"/>
      <c r="C188" s="180" t="s">
        <v>349</v>
      </c>
      <c r="D188" s="180" t="s">
        <v>117</v>
      </c>
      <c r="E188" s="181" t="s">
        <v>350</v>
      </c>
      <c r="F188" s="182" t="s">
        <v>351</v>
      </c>
      <c r="G188" s="183" t="s">
        <v>177</v>
      </c>
      <c r="H188" s="184">
        <v>20</v>
      </c>
      <c r="I188" s="185"/>
      <c r="J188" s="186">
        <f t="shared" si="20"/>
        <v>0</v>
      </c>
      <c r="K188" s="187"/>
      <c r="L188" s="36"/>
      <c r="M188" s="188" t="s">
        <v>1</v>
      </c>
      <c r="N188" s="189" t="s">
        <v>42</v>
      </c>
      <c r="O188" s="68"/>
      <c r="P188" s="190">
        <f t="shared" si="21"/>
        <v>0</v>
      </c>
      <c r="Q188" s="190">
        <v>0</v>
      </c>
      <c r="R188" s="190">
        <f t="shared" si="22"/>
        <v>0</v>
      </c>
      <c r="S188" s="190">
        <v>0</v>
      </c>
      <c r="T188" s="191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2" t="s">
        <v>121</v>
      </c>
      <c r="AT188" s="192" t="s">
        <v>117</v>
      </c>
      <c r="AU188" s="192" t="s">
        <v>87</v>
      </c>
      <c r="AY188" s="14" t="s">
        <v>114</v>
      </c>
      <c r="BE188" s="193">
        <f t="shared" si="24"/>
        <v>0</v>
      </c>
      <c r="BF188" s="193">
        <f t="shared" si="25"/>
        <v>0</v>
      </c>
      <c r="BG188" s="193">
        <f t="shared" si="26"/>
        <v>0</v>
      </c>
      <c r="BH188" s="193">
        <f t="shared" si="27"/>
        <v>0</v>
      </c>
      <c r="BI188" s="193">
        <f t="shared" si="28"/>
        <v>0</v>
      </c>
      <c r="BJ188" s="14" t="s">
        <v>85</v>
      </c>
      <c r="BK188" s="193">
        <f t="shared" si="29"/>
        <v>0</v>
      </c>
      <c r="BL188" s="14" t="s">
        <v>121</v>
      </c>
      <c r="BM188" s="192" t="s">
        <v>352</v>
      </c>
    </row>
    <row r="189" spans="1:65" s="2" customFormat="1" ht="66.75" customHeight="1">
      <c r="A189" s="31"/>
      <c r="B189" s="32"/>
      <c r="C189" s="180" t="s">
        <v>236</v>
      </c>
      <c r="D189" s="180" t="s">
        <v>117</v>
      </c>
      <c r="E189" s="181" t="s">
        <v>353</v>
      </c>
      <c r="F189" s="182" t="s">
        <v>354</v>
      </c>
      <c r="G189" s="183" t="s">
        <v>177</v>
      </c>
      <c r="H189" s="184">
        <v>30</v>
      </c>
      <c r="I189" s="185"/>
      <c r="J189" s="186">
        <f t="shared" si="20"/>
        <v>0</v>
      </c>
      <c r="K189" s="187"/>
      <c r="L189" s="36"/>
      <c r="M189" s="188" t="s">
        <v>1</v>
      </c>
      <c r="N189" s="189" t="s">
        <v>42</v>
      </c>
      <c r="O189" s="68"/>
      <c r="P189" s="190">
        <f t="shared" si="21"/>
        <v>0</v>
      </c>
      <c r="Q189" s="190">
        <v>0</v>
      </c>
      <c r="R189" s="190">
        <f t="shared" si="22"/>
        <v>0</v>
      </c>
      <c r="S189" s="190">
        <v>0</v>
      </c>
      <c r="T189" s="191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2" t="s">
        <v>121</v>
      </c>
      <c r="AT189" s="192" t="s">
        <v>117</v>
      </c>
      <c r="AU189" s="192" t="s">
        <v>87</v>
      </c>
      <c r="AY189" s="14" t="s">
        <v>114</v>
      </c>
      <c r="BE189" s="193">
        <f t="shared" si="24"/>
        <v>0</v>
      </c>
      <c r="BF189" s="193">
        <f t="shared" si="25"/>
        <v>0</v>
      </c>
      <c r="BG189" s="193">
        <f t="shared" si="26"/>
        <v>0</v>
      </c>
      <c r="BH189" s="193">
        <f t="shared" si="27"/>
        <v>0</v>
      </c>
      <c r="BI189" s="193">
        <f t="shared" si="28"/>
        <v>0</v>
      </c>
      <c r="BJ189" s="14" t="s">
        <v>85</v>
      </c>
      <c r="BK189" s="193">
        <f t="shared" si="29"/>
        <v>0</v>
      </c>
      <c r="BL189" s="14" t="s">
        <v>121</v>
      </c>
      <c r="BM189" s="192" t="s">
        <v>355</v>
      </c>
    </row>
    <row r="190" spans="1:65" s="2" customFormat="1" ht="66.75" customHeight="1">
      <c r="A190" s="31"/>
      <c r="B190" s="32"/>
      <c r="C190" s="180" t="s">
        <v>356</v>
      </c>
      <c r="D190" s="180" t="s">
        <v>117</v>
      </c>
      <c r="E190" s="181" t="s">
        <v>357</v>
      </c>
      <c r="F190" s="182" t="s">
        <v>358</v>
      </c>
      <c r="G190" s="183" t="s">
        <v>177</v>
      </c>
      <c r="H190" s="184">
        <v>20</v>
      </c>
      <c r="I190" s="185"/>
      <c r="J190" s="186">
        <f t="shared" si="20"/>
        <v>0</v>
      </c>
      <c r="K190" s="187"/>
      <c r="L190" s="36"/>
      <c r="M190" s="188" t="s">
        <v>1</v>
      </c>
      <c r="N190" s="189" t="s">
        <v>42</v>
      </c>
      <c r="O190" s="68"/>
      <c r="P190" s="190">
        <f t="shared" si="21"/>
        <v>0</v>
      </c>
      <c r="Q190" s="190">
        <v>0</v>
      </c>
      <c r="R190" s="190">
        <f t="shared" si="22"/>
        <v>0</v>
      </c>
      <c r="S190" s="190">
        <v>0</v>
      </c>
      <c r="T190" s="191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2" t="s">
        <v>121</v>
      </c>
      <c r="AT190" s="192" t="s">
        <v>117</v>
      </c>
      <c r="AU190" s="192" t="s">
        <v>87</v>
      </c>
      <c r="AY190" s="14" t="s">
        <v>114</v>
      </c>
      <c r="BE190" s="193">
        <f t="shared" si="24"/>
        <v>0</v>
      </c>
      <c r="BF190" s="193">
        <f t="shared" si="25"/>
        <v>0</v>
      </c>
      <c r="BG190" s="193">
        <f t="shared" si="26"/>
        <v>0</v>
      </c>
      <c r="BH190" s="193">
        <f t="shared" si="27"/>
        <v>0</v>
      </c>
      <c r="BI190" s="193">
        <f t="shared" si="28"/>
        <v>0</v>
      </c>
      <c r="BJ190" s="14" t="s">
        <v>85</v>
      </c>
      <c r="BK190" s="193">
        <f t="shared" si="29"/>
        <v>0</v>
      </c>
      <c r="BL190" s="14" t="s">
        <v>121</v>
      </c>
      <c r="BM190" s="192" t="s">
        <v>359</v>
      </c>
    </row>
    <row r="191" spans="1:65" s="2" customFormat="1" ht="62.65" customHeight="1">
      <c r="A191" s="31"/>
      <c r="B191" s="32"/>
      <c r="C191" s="180" t="s">
        <v>240</v>
      </c>
      <c r="D191" s="180" t="s">
        <v>117</v>
      </c>
      <c r="E191" s="181" t="s">
        <v>360</v>
      </c>
      <c r="F191" s="182" t="s">
        <v>361</v>
      </c>
      <c r="G191" s="183" t="s">
        <v>177</v>
      </c>
      <c r="H191" s="184">
        <v>20</v>
      </c>
      <c r="I191" s="185"/>
      <c r="J191" s="186">
        <f t="shared" si="20"/>
        <v>0</v>
      </c>
      <c r="K191" s="187"/>
      <c r="L191" s="36"/>
      <c r="M191" s="188" t="s">
        <v>1</v>
      </c>
      <c r="N191" s="189" t="s">
        <v>42</v>
      </c>
      <c r="O191" s="68"/>
      <c r="P191" s="190">
        <f t="shared" si="21"/>
        <v>0</v>
      </c>
      <c r="Q191" s="190">
        <v>0</v>
      </c>
      <c r="R191" s="190">
        <f t="shared" si="22"/>
        <v>0</v>
      </c>
      <c r="S191" s="190">
        <v>0</v>
      </c>
      <c r="T191" s="191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2" t="s">
        <v>121</v>
      </c>
      <c r="AT191" s="192" t="s">
        <v>117</v>
      </c>
      <c r="AU191" s="192" t="s">
        <v>87</v>
      </c>
      <c r="AY191" s="14" t="s">
        <v>114</v>
      </c>
      <c r="BE191" s="193">
        <f t="shared" si="24"/>
        <v>0</v>
      </c>
      <c r="BF191" s="193">
        <f t="shared" si="25"/>
        <v>0</v>
      </c>
      <c r="BG191" s="193">
        <f t="shared" si="26"/>
        <v>0</v>
      </c>
      <c r="BH191" s="193">
        <f t="shared" si="27"/>
        <v>0</v>
      </c>
      <c r="BI191" s="193">
        <f t="shared" si="28"/>
        <v>0</v>
      </c>
      <c r="BJ191" s="14" t="s">
        <v>85</v>
      </c>
      <c r="BK191" s="193">
        <f t="shared" si="29"/>
        <v>0</v>
      </c>
      <c r="BL191" s="14" t="s">
        <v>121</v>
      </c>
      <c r="BM191" s="192" t="s">
        <v>362</v>
      </c>
    </row>
    <row r="192" spans="1:65" s="2" customFormat="1" ht="66.75" customHeight="1">
      <c r="A192" s="31"/>
      <c r="B192" s="32"/>
      <c r="C192" s="180" t="s">
        <v>363</v>
      </c>
      <c r="D192" s="180" t="s">
        <v>117</v>
      </c>
      <c r="E192" s="181" t="s">
        <v>364</v>
      </c>
      <c r="F192" s="182" t="s">
        <v>365</v>
      </c>
      <c r="G192" s="183" t="s">
        <v>177</v>
      </c>
      <c r="H192" s="184">
        <v>100</v>
      </c>
      <c r="I192" s="185"/>
      <c r="J192" s="186">
        <f t="shared" si="20"/>
        <v>0</v>
      </c>
      <c r="K192" s="187"/>
      <c r="L192" s="36"/>
      <c r="M192" s="188" t="s">
        <v>1</v>
      </c>
      <c r="N192" s="189" t="s">
        <v>42</v>
      </c>
      <c r="O192" s="68"/>
      <c r="P192" s="190">
        <f t="shared" si="21"/>
        <v>0</v>
      </c>
      <c r="Q192" s="190">
        <v>0</v>
      </c>
      <c r="R192" s="190">
        <f t="shared" si="22"/>
        <v>0</v>
      </c>
      <c r="S192" s="190">
        <v>0</v>
      </c>
      <c r="T192" s="191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2" t="s">
        <v>121</v>
      </c>
      <c r="AT192" s="192" t="s">
        <v>117</v>
      </c>
      <c r="AU192" s="192" t="s">
        <v>87</v>
      </c>
      <c r="AY192" s="14" t="s">
        <v>114</v>
      </c>
      <c r="BE192" s="193">
        <f t="shared" si="24"/>
        <v>0</v>
      </c>
      <c r="BF192" s="193">
        <f t="shared" si="25"/>
        <v>0</v>
      </c>
      <c r="BG192" s="193">
        <f t="shared" si="26"/>
        <v>0</v>
      </c>
      <c r="BH192" s="193">
        <f t="shared" si="27"/>
        <v>0</v>
      </c>
      <c r="BI192" s="193">
        <f t="shared" si="28"/>
        <v>0</v>
      </c>
      <c r="BJ192" s="14" t="s">
        <v>85</v>
      </c>
      <c r="BK192" s="193">
        <f t="shared" si="29"/>
        <v>0</v>
      </c>
      <c r="BL192" s="14" t="s">
        <v>121</v>
      </c>
      <c r="BM192" s="192" t="s">
        <v>366</v>
      </c>
    </row>
    <row r="193" spans="1:65" s="2" customFormat="1" ht="66.75" customHeight="1">
      <c r="A193" s="31"/>
      <c r="B193" s="32"/>
      <c r="C193" s="180" t="s">
        <v>243</v>
      </c>
      <c r="D193" s="180" t="s">
        <v>117</v>
      </c>
      <c r="E193" s="181" t="s">
        <v>367</v>
      </c>
      <c r="F193" s="182" t="s">
        <v>368</v>
      </c>
      <c r="G193" s="183" t="s">
        <v>177</v>
      </c>
      <c r="H193" s="184">
        <v>50</v>
      </c>
      <c r="I193" s="185"/>
      <c r="J193" s="186">
        <f t="shared" si="20"/>
        <v>0</v>
      </c>
      <c r="K193" s="187"/>
      <c r="L193" s="36"/>
      <c r="M193" s="188" t="s">
        <v>1</v>
      </c>
      <c r="N193" s="189" t="s">
        <v>42</v>
      </c>
      <c r="O193" s="68"/>
      <c r="P193" s="190">
        <f t="shared" si="21"/>
        <v>0</v>
      </c>
      <c r="Q193" s="190">
        <v>0</v>
      </c>
      <c r="R193" s="190">
        <f t="shared" si="22"/>
        <v>0</v>
      </c>
      <c r="S193" s="190">
        <v>0</v>
      </c>
      <c r="T193" s="191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2" t="s">
        <v>121</v>
      </c>
      <c r="AT193" s="192" t="s">
        <v>117</v>
      </c>
      <c r="AU193" s="192" t="s">
        <v>87</v>
      </c>
      <c r="AY193" s="14" t="s">
        <v>114</v>
      </c>
      <c r="BE193" s="193">
        <f t="shared" si="24"/>
        <v>0</v>
      </c>
      <c r="BF193" s="193">
        <f t="shared" si="25"/>
        <v>0</v>
      </c>
      <c r="BG193" s="193">
        <f t="shared" si="26"/>
        <v>0</v>
      </c>
      <c r="BH193" s="193">
        <f t="shared" si="27"/>
        <v>0</v>
      </c>
      <c r="BI193" s="193">
        <f t="shared" si="28"/>
        <v>0</v>
      </c>
      <c r="BJ193" s="14" t="s">
        <v>85</v>
      </c>
      <c r="BK193" s="193">
        <f t="shared" si="29"/>
        <v>0</v>
      </c>
      <c r="BL193" s="14" t="s">
        <v>121</v>
      </c>
      <c r="BM193" s="192" t="s">
        <v>369</v>
      </c>
    </row>
    <row r="194" spans="1:65" s="2" customFormat="1" ht="62.65" customHeight="1">
      <c r="A194" s="31"/>
      <c r="B194" s="32"/>
      <c r="C194" s="180" t="s">
        <v>370</v>
      </c>
      <c r="D194" s="180" t="s">
        <v>117</v>
      </c>
      <c r="E194" s="181" t="s">
        <v>371</v>
      </c>
      <c r="F194" s="182" t="s">
        <v>372</v>
      </c>
      <c r="G194" s="183" t="s">
        <v>177</v>
      </c>
      <c r="H194" s="184">
        <v>150</v>
      </c>
      <c r="I194" s="185"/>
      <c r="J194" s="186">
        <f t="shared" si="20"/>
        <v>0</v>
      </c>
      <c r="K194" s="187"/>
      <c r="L194" s="36"/>
      <c r="M194" s="188" t="s">
        <v>1</v>
      </c>
      <c r="N194" s="189" t="s">
        <v>42</v>
      </c>
      <c r="O194" s="68"/>
      <c r="P194" s="190">
        <f t="shared" si="21"/>
        <v>0</v>
      </c>
      <c r="Q194" s="190">
        <v>0</v>
      </c>
      <c r="R194" s="190">
        <f t="shared" si="22"/>
        <v>0</v>
      </c>
      <c r="S194" s="190">
        <v>0</v>
      </c>
      <c r="T194" s="191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2" t="s">
        <v>121</v>
      </c>
      <c r="AT194" s="192" t="s">
        <v>117</v>
      </c>
      <c r="AU194" s="192" t="s">
        <v>87</v>
      </c>
      <c r="AY194" s="14" t="s">
        <v>114</v>
      </c>
      <c r="BE194" s="193">
        <f t="shared" si="24"/>
        <v>0</v>
      </c>
      <c r="BF194" s="193">
        <f t="shared" si="25"/>
        <v>0</v>
      </c>
      <c r="BG194" s="193">
        <f t="shared" si="26"/>
        <v>0</v>
      </c>
      <c r="BH194" s="193">
        <f t="shared" si="27"/>
        <v>0</v>
      </c>
      <c r="BI194" s="193">
        <f t="shared" si="28"/>
        <v>0</v>
      </c>
      <c r="BJ194" s="14" t="s">
        <v>85</v>
      </c>
      <c r="BK194" s="193">
        <f t="shared" si="29"/>
        <v>0</v>
      </c>
      <c r="BL194" s="14" t="s">
        <v>121</v>
      </c>
      <c r="BM194" s="192" t="s">
        <v>373</v>
      </c>
    </row>
    <row r="195" spans="1:65" s="2" customFormat="1" ht="76.349999999999994" customHeight="1">
      <c r="A195" s="31"/>
      <c r="B195" s="32"/>
      <c r="C195" s="180" t="s">
        <v>247</v>
      </c>
      <c r="D195" s="180" t="s">
        <v>117</v>
      </c>
      <c r="E195" s="181" t="s">
        <v>374</v>
      </c>
      <c r="F195" s="182" t="s">
        <v>375</v>
      </c>
      <c r="G195" s="183" t="s">
        <v>120</v>
      </c>
      <c r="H195" s="184">
        <v>1000</v>
      </c>
      <c r="I195" s="185"/>
      <c r="J195" s="186">
        <f t="shared" si="20"/>
        <v>0</v>
      </c>
      <c r="K195" s="187"/>
      <c r="L195" s="36"/>
      <c r="M195" s="188" t="s">
        <v>1</v>
      </c>
      <c r="N195" s="189" t="s">
        <v>42</v>
      </c>
      <c r="O195" s="68"/>
      <c r="P195" s="190">
        <f t="shared" si="21"/>
        <v>0</v>
      </c>
      <c r="Q195" s="190">
        <v>0</v>
      </c>
      <c r="R195" s="190">
        <f t="shared" si="22"/>
        <v>0</v>
      </c>
      <c r="S195" s="190">
        <v>0</v>
      </c>
      <c r="T195" s="191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2" t="s">
        <v>121</v>
      </c>
      <c r="AT195" s="192" t="s">
        <v>117</v>
      </c>
      <c r="AU195" s="192" t="s">
        <v>87</v>
      </c>
      <c r="AY195" s="14" t="s">
        <v>114</v>
      </c>
      <c r="BE195" s="193">
        <f t="shared" si="24"/>
        <v>0</v>
      </c>
      <c r="BF195" s="193">
        <f t="shared" si="25"/>
        <v>0</v>
      </c>
      <c r="BG195" s="193">
        <f t="shared" si="26"/>
        <v>0</v>
      </c>
      <c r="BH195" s="193">
        <f t="shared" si="27"/>
        <v>0</v>
      </c>
      <c r="BI195" s="193">
        <f t="shared" si="28"/>
        <v>0</v>
      </c>
      <c r="BJ195" s="14" t="s">
        <v>85</v>
      </c>
      <c r="BK195" s="193">
        <f t="shared" si="29"/>
        <v>0</v>
      </c>
      <c r="BL195" s="14" t="s">
        <v>121</v>
      </c>
      <c r="BM195" s="192" t="s">
        <v>376</v>
      </c>
    </row>
    <row r="196" spans="1:65" s="2" customFormat="1" ht="16.5" customHeight="1">
      <c r="A196" s="31"/>
      <c r="B196" s="32"/>
      <c r="C196" s="194" t="s">
        <v>377</v>
      </c>
      <c r="D196" s="194" t="s">
        <v>378</v>
      </c>
      <c r="E196" s="195" t="s">
        <v>379</v>
      </c>
      <c r="F196" s="196" t="s">
        <v>380</v>
      </c>
      <c r="G196" s="197" t="s">
        <v>381</v>
      </c>
      <c r="H196" s="198">
        <v>100</v>
      </c>
      <c r="I196" s="199"/>
      <c r="J196" s="200">
        <f t="shared" si="20"/>
        <v>0</v>
      </c>
      <c r="K196" s="201"/>
      <c r="L196" s="202"/>
      <c r="M196" s="203" t="s">
        <v>1</v>
      </c>
      <c r="N196" s="204" t="s">
        <v>42</v>
      </c>
      <c r="O196" s="68"/>
      <c r="P196" s="190">
        <f t="shared" si="21"/>
        <v>0</v>
      </c>
      <c r="Q196" s="190">
        <v>0</v>
      </c>
      <c r="R196" s="190">
        <f t="shared" si="22"/>
        <v>0</v>
      </c>
      <c r="S196" s="190">
        <v>0</v>
      </c>
      <c r="T196" s="191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2" t="s">
        <v>131</v>
      </c>
      <c r="AT196" s="192" t="s">
        <v>378</v>
      </c>
      <c r="AU196" s="192" t="s">
        <v>87</v>
      </c>
      <c r="AY196" s="14" t="s">
        <v>114</v>
      </c>
      <c r="BE196" s="193">
        <f t="shared" si="24"/>
        <v>0</v>
      </c>
      <c r="BF196" s="193">
        <f t="shared" si="25"/>
        <v>0</v>
      </c>
      <c r="BG196" s="193">
        <f t="shared" si="26"/>
        <v>0</v>
      </c>
      <c r="BH196" s="193">
        <f t="shared" si="27"/>
        <v>0</v>
      </c>
      <c r="BI196" s="193">
        <f t="shared" si="28"/>
        <v>0</v>
      </c>
      <c r="BJ196" s="14" t="s">
        <v>85</v>
      </c>
      <c r="BK196" s="193">
        <f t="shared" si="29"/>
        <v>0</v>
      </c>
      <c r="BL196" s="14" t="s">
        <v>121</v>
      </c>
      <c r="BM196" s="192" t="s">
        <v>382</v>
      </c>
    </row>
    <row r="197" spans="1:65" s="2" customFormat="1" ht="16.5" customHeight="1">
      <c r="A197" s="31"/>
      <c r="B197" s="32"/>
      <c r="C197" s="194" t="s">
        <v>250</v>
      </c>
      <c r="D197" s="194" t="s">
        <v>378</v>
      </c>
      <c r="E197" s="195" t="s">
        <v>383</v>
      </c>
      <c r="F197" s="196" t="s">
        <v>384</v>
      </c>
      <c r="G197" s="197" t="s">
        <v>381</v>
      </c>
      <c r="H197" s="198">
        <v>100</v>
      </c>
      <c r="I197" s="199"/>
      <c r="J197" s="200">
        <f t="shared" si="20"/>
        <v>0</v>
      </c>
      <c r="K197" s="201"/>
      <c r="L197" s="202"/>
      <c r="M197" s="203" t="s">
        <v>1</v>
      </c>
      <c r="N197" s="204" t="s">
        <v>42</v>
      </c>
      <c r="O197" s="68"/>
      <c r="P197" s="190">
        <f t="shared" si="21"/>
        <v>0</v>
      </c>
      <c r="Q197" s="190">
        <v>0</v>
      </c>
      <c r="R197" s="190">
        <f t="shared" si="22"/>
        <v>0</v>
      </c>
      <c r="S197" s="190">
        <v>0</v>
      </c>
      <c r="T197" s="191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2" t="s">
        <v>131</v>
      </c>
      <c r="AT197" s="192" t="s">
        <v>378</v>
      </c>
      <c r="AU197" s="192" t="s">
        <v>87</v>
      </c>
      <c r="AY197" s="14" t="s">
        <v>114</v>
      </c>
      <c r="BE197" s="193">
        <f t="shared" si="24"/>
        <v>0</v>
      </c>
      <c r="BF197" s="193">
        <f t="shared" si="25"/>
        <v>0</v>
      </c>
      <c r="BG197" s="193">
        <f t="shared" si="26"/>
        <v>0</v>
      </c>
      <c r="BH197" s="193">
        <f t="shared" si="27"/>
        <v>0</v>
      </c>
      <c r="BI197" s="193">
        <f t="shared" si="28"/>
        <v>0</v>
      </c>
      <c r="BJ197" s="14" t="s">
        <v>85</v>
      </c>
      <c r="BK197" s="193">
        <f t="shared" si="29"/>
        <v>0</v>
      </c>
      <c r="BL197" s="14" t="s">
        <v>121</v>
      </c>
      <c r="BM197" s="192" t="s">
        <v>385</v>
      </c>
    </row>
    <row r="198" spans="1:65" s="2" customFormat="1" ht="16.5" customHeight="1">
      <c r="A198" s="31"/>
      <c r="B198" s="32"/>
      <c r="C198" s="194" t="s">
        <v>386</v>
      </c>
      <c r="D198" s="194" t="s">
        <v>378</v>
      </c>
      <c r="E198" s="195" t="s">
        <v>387</v>
      </c>
      <c r="F198" s="196" t="s">
        <v>388</v>
      </c>
      <c r="G198" s="197" t="s">
        <v>381</v>
      </c>
      <c r="H198" s="198">
        <v>100</v>
      </c>
      <c r="I198" s="199"/>
      <c r="J198" s="200">
        <f t="shared" si="20"/>
        <v>0</v>
      </c>
      <c r="K198" s="201"/>
      <c r="L198" s="202"/>
      <c r="M198" s="203" t="s">
        <v>1</v>
      </c>
      <c r="N198" s="204" t="s">
        <v>42</v>
      </c>
      <c r="O198" s="68"/>
      <c r="P198" s="190">
        <f t="shared" si="21"/>
        <v>0</v>
      </c>
      <c r="Q198" s="190">
        <v>0</v>
      </c>
      <c r="R198" s="190">
        <f t="shared" si="22"/>
        <v>0</v>
      </c>
      <c r="S198" s="190">
        <v>0</v>
      </c>
      <c r="T198" s="191">
        <f t="shared" si="2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2" t="s">
        <v>131</v>
      </c>
      <c r="AT198" s="192" t="s">
        <v>378</v>
      </c>
      <c r="AU198" s="192" t="s">
        <v>87</v>
      </c>
      <c r="AY198" s="14" t="s">
        <v>114</v>
      </c>
      <c r="BE198" s="193">
        <f t="shared" si="24"/>
        <v>0</v>
      </c>
      <c r="BF198" s="193">
        <f t="shared" si="25"/>
        <v>0</v>
      </c>
      <c r="BG198" s="193">
        <f t="shared" si="26"/>
        <v>0</v>
      </c>
      <c r="BH198" s="193">
        <f t="shared" si="27"/>
        <v>0</v>
      </c>
      <c r="BI198" s="193">
        <f t="shared" si="28"/>
        <v>0</v>
      </c>
      <c r="BJ198" s="14" t="s">
        <v>85</v>
      </c>
      <c r="BK198" s="193">
        <f t="shared" si="29"/>
        <v>0</v>
      </c>
      <c r="BL198" s="14" t="s">
        <v>121</v>
      </c>
      <c r="BM198" s="192" t="s">
        <v>389</v>
      </c>
    </row>
    <row r="199" spans="1:65" s="2" customFormat="1" ht="16.5" customHeight="1">
      <c r="A199" s="31"/>
      <c r="B199" s="32"/>
      <c r="C199" s="194" t="s">
        <v>254</v>
      </c>
      <c r="D199" s="194" t="s">
        <v>378</v>
      </c>
      <c r="E199" s="195" t="s">
        <v>390</v>
      </c>
      <c r="F199" s="196" t="s">
        <v>391</v>
      </c>
      <c r="G199" s="197" t="s">
        <v>381</v>
      </c>
      <c r="H199" s="198">
        <v>100</v>
      </c>
      <c r="I199" s="199"/>
      <c r="J199" s="200">
        <f t="shared" si="20"/>
        <v>0</v>
      </c>
      <c r="K199" s="201"/>
      <c r="L199" s="202"/>
      <c r="M199" s="203" t="s">
        <v>1</v>
      </c>
      <c r="N199" s="204" t="s">
        <v>42</v>
      </c>
      <c r="O199" s="68"/>
      <c r="P199" s="190">
        <f t="shared" si="21"/>
        <v>0</v>
      </c>
      <c r="Q199" s="190">
        <v>0</v>
      </c>
      <c r="R199" s="190">
        <f t="shared" si="22"/>
        <v>0</v>
      </c>
      <c r="S199" s="190">
        <v>0</v>
      </c>
      <c r="T199" s="191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2" t="s">
        <v>131</v>
      </c>
      <c r="AT199" s="192" t="s">
        <v>378</v>
      </c>
      <c r="AU199" s="192" t="s">
        <v>87</v>
      </c>
      <c r="AY199" s="14" t="s">
        <v>114</v>
      </c>
      <c r="BE199" s="193">
        <f t="shared" si="24"/>
        <v>0</v>
      </c>
      <c r="BF199" s="193">
        <f t="shared" si="25"/>
        <v>0</v>
      </c>
      <c r="BG199" s="193">
        <f t="shared" si="26"/>
        <v>0</v>
      </c>
      <c r="BH199" s="193">
        <f t="shared" si="27"/>
        <v>0</v>
      </c>
      <c r="BI199" s="193">
        <f t="shared" si="28"/>
        <v>0</v>
      </c>
      <c r="BJ199" s="14" t="s">
        <v>85</v>
      </c>
      <c r="BK199" s="193">
        <f t="shared" si="29"/>
        <v>0</v>
      </c>
      <c r="BL199" s="14" t="s">
        <v>121</v>
      </c>
      <c r="BM199" s="192" t="s">
        <v>392</v>
      </c>
    </row>
    <row r="200" spans="1:65" s="12" customFormat="1" ht="25.9" customHeight="1">
      <c r="B200" s="164"/>
      <c r="C200" s="165"/>
      <c r="D200" s="166" t="s">
        <v>76</v>
      </c>
      <c r="E200" s="167" t="s">
        <v>393</v>
      </c>
      <c r="F200" s="167" t="s">
        <v>394</v>
      </c>
      <c r="G200" s="165"/>
      <c r="H200" s="165"/>
      <c r="I200" s="168"/>
      <c r="J200" s="169">
        <f>BK200</f>
        <v>0</v>
      </c>
      <c r="K200" s="165"/>
      <c r="L200" s="170"/>
      <c r="M200" s="171"/>
      <c r="N200" s="172"/>
      <c r="O200" s="172"/>
      <c r="P200" s="173">
        <f>SUM(P201:P209)</f>
        <v>0</v>
      </c>
      <c r="Q200" s="172"/>
      <c r="R200" s="173">
        <f>SUM(R201:R209)</f>
        <v>0</v>
      </c>
      <c r="S200" s="172"/>
      <c r="T200" s="174">
        <f>SUM(T201:T209)</f>
        <v>0</v>
      </c>
      <c r="AR200" s="175" t="s">
        <v>121</v>
      </c>
      <c r="AT200" s="176" t="s">
        <v>76</v>
      </c>
      <c r="AU200" s="176" t="s">
        <v>77</v>
      </c>
      <c r="AY200" s="175" t="s">
        <v>114</v>
      </c>
      <c r="BK200" s="177">
        <f>SUM(BK201:BK209)</f>
        <v>0</v>
      </c>
    </row>
    <row r="201" spans="1:65" s="2" customFormat="1" ht="66.75" customHeight="1">
      <c r="A201" s="31"/>
      <c r="B201" s="32"/>
      <c r="C201" s="180" t="s">
        <v>395</v>
      </c>
      <c r="D201" s="180" t="s">
        <v>117</v>
      </c>
      <c r="E201" s="181" t="s">
        <v>396</v>
      </c>
      <c r="F201" s="182" t="s">
        <v>397</v>
      </c>
      <c r="G201" s="183" t="s">
        <v>398</v>
      </c>
      <c r="H201" s="184">
        <v>20</v>
      </c>
      <c r="I201" s="185"/>
      <c r="J201" s="186">
        <f t="shared" ref="J201:J209" si="30">ROUND(I201*H201,2)</f>
        <v>0</v>
      </c>
      <c r="K201" s="187"/>
      <c r="L201" s="36"/>
      <c r="M201" s="188" t="s">
        <v>1</v>
      </c>
      <c r="N201" s="189" t="s">
        <v>42</v>
      </c>
      <c r="O201" s="68"/>
      <c r="P201" s="190">
        <f t="shared" ref="P201:P209" si="31">O201*H201</f>
        <v>0</v>
      </c>
      <c r="Q201" s="190">
        <v>0</v>
      </c>
      <c r="R201" s="190">
        <f t="shared" ref="R201:R209" si="32">Q201*H201</f>
        <v>0</v>
      </c>
      <c r="S201" s="190">
        <v>0</v>
      </c>
      <c r="T201" s="191">
        <f t="shared" ref="T201:T209" si="33"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2" t="s">
        <v>399</v>
      </c>
      <c r="AT201" s="192" t="s">
        <v>117</v>
      </c>
      <c r="AU201" s="192" t="s">
        <v>85</v>
      </c>
      <c r="AY201" s="14" t="s">
        <v>114</v>
      </c>
      <c r="BE201" s="193">
        <f t="shared" ref="BE201:BE209" si="34">IF(N201="základní",J201,0)</f>
        <v>0</v>
      </c>
      <c r="BF201" s="193">
        <f t="shared" ref="BF201:BF209" si="35">IF(N201="snížená",J201,0)</f>
        <v>0</v>
      </c>
      <c r="BG201" s="193">
        <f t="shared" ref="BG201:BG209" si="36">IF(N201="zákl. přenesená",J201,0)</f>
        <v>0</v>
      </c>
      <c r="BH201" s="193">
        <f t="shared" ref="BH201:BH209" si="37">IF(N201="sníž. přenesená",J201,0)</f>
        <v>0</v>
      </c>
      <c r="BI201" s="193">
        <f t="shared" ref="BI201:BI209" si="38">IF(N201="nulová",J201,0)</f>
        <v>0</v>
      </c>
      <c r="BJ201" s="14" t="s">
        <v>85</v>
      </c>
      <c r="BK201" s="193">
        <f t="shared" ref="BK201:BK209" si="39">ROUND(I201*H201,2)</f>
        <v>0</v>
      </c>
      <c r="BL201" s="14" t="s">
        <v>399</v>
      </c>
      <c r="BM201" s="192" t="s">
        <v>400</v>
      </c>
    </row>
    <row r="202" spans="1:65" s="2" customFormat="1" ht="66.75" customHeight="1">
      <c r="A202" s="31"/>
      <c r="B202" s="32"/>
      <c r="C202" s="180" t="s">
        <v>257</v>
      </c>
      <c r="D202" s="180" t="s">
        <v>117</v>
      </c>
      <c r="E202" s="181" t="s">
        <v>401</v>
      </c>
      <c r="F202" s="182" t="s">
        <v>402</v>
      </c>
      <c r="G202" s="183" t="s">
        <v>398</v>
      </c>
      <c r="H202" s="184">
        <v>20</v>
      </c>
      <c r="I202" s="185"/>
      <c r="J202" s="186">
        <f t="shared" si="30"/>
        <v>0</v>
      </c>
      <c r="K202" s="187"/>
      <c r="L202" s="36"/>
      <c r="M202" s="188" t="s">
        <v>1</v>
      </c>
      <c r="N202" s="189" t="s">
        <v>42</v>
      </c>
      <c r="O202" s="68"/>
      <c r="P202" s="190">
        <f t="shared" si="31"/>
        <v>0</v>
      </c>
      <c r="Q202" s="190">
        <v>0</v>
      </c>
      <c r="R202" s="190">
        <f t="shared" si="32"/>
        <v>0</v>
      </c>
      <c r="S202" s="190">
        <v>0</v>
      </c>
      <c r="T202" s="191">
        <f t="shared" si="3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2" t="s">
        <v>399</v>
      </c>
      <c r="AT202" s="192" t="s">
        <v>117</v>
      </c>
      <c r="AU202" s="192" t="s">
        <v>85</v>
      </c>
      <c r="AY202" s="14" t="s">
        <v>114</v>
      </c>
      <c r="BE202" s="193">
        <f t="shared" si="34"/>
        <v>0</v>
      </c>
      <c r="BF202" s="193">
        <f t="shared" si="35"/>
        <v>0</v>
      </c>
      <c r="BG202" s="193">
        <f t="shared" si="36"/>
        <v>0</v>
      </c>
      <c r="BH202" s="193">
        <f t="shared" si="37"/>
        <v>0</v>
      </c>
      <c r="BI202" s="193">
        <f t="shared" si="38"/>
        <v>0</v>
      </c>
      <c r="BJ202" s="14" t="s">
        <v>85</v>
      </c>
      <c r="BK202" s="193">
        <f t="shared" si="39"/>
        <v>0</v>
      </c>
      <c r="BL202" s="14" t="s">
        <v>399</v>
      </c>
      <c r="BM202" s="192" t="s">
        <v>403</v>
      </c>
    </row>
    <row r="203" spans="1:65" s="2" customFormat="1" ht="66.75" customHeight="1">
      <c r="A203" s="31"/>
      <c r="B203" s="32"/>
      <c r="C203" s="180" t="s">
        <v>404</v>
      </c>
      <c r="D203" s="180" t="s">
        <v>117</v>
      </c>
      <c r="E203" s="181" t="s">
        <v>405</v>
      </c>
      <c r="F203" s="182" t="s">
        <v>406</v>
      </c>
      <c r="G203" s="183" t="s">
        <v>398</v>
      </c>
      <c r="H203" s="184">
        <v>20</v>
      </c>
      <c r="I203" s="185"/>
      <c r="J203" s="186">
        <f t="shared" si="30"/>
        <v>0</v>
      </c>
      <c r="K203" s="187"/>
      <c r="L203" s="36"/>
      <c r="M203" s="188" t="s">
        <v>1</v>
      </c>
      <c r="N203" s="189" t="s">
        <v>42</v>
      </c>
      <c r="O203" s="68"/>
      <c r="P203" s="190">
        <f t="shared" si="31"/>
        <v>0</v>
      </c>
      <c r="Q203" s="190">
        <v>0</v>
      </c>
      <c r="R203" s="190">
        <f t="shared" si="32"/>
        <v>0</v>
      </c>
      <c r="S203" s="190">
        <v>0</v>
      </c>
      <c r="T203" s="191">
        <f t="shared" si="3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2" t="s">
        <v>399</v>
      </c>
      <c r="AT203" s="192" t="s">
        <v>117</v>
      </c>
      <c r="AU203" s="192" t="s">
        <v>85</v>
      </c>
      <c r="AY203" s="14" t="s">
        <v>114</v>
      </c>
      <c r="BE203" s="193">
        <f t="shared" si="34"/>
        <v>0</v>
      </c>
      <c r="BF203" s="193">
        <f t="shared" si="35"/>
        <v>0</v>
      </c>
      <c r="BG203" s="193">
        <f t="shared" si="36"/>
        <v>0</v>
      </c>
      <c r="BH203" s="193">
        <f t="shared" si="37"/>
        <v>0</v>
      </c>
      <c r="BI203" s="193">
        <f t="shared" si="38"/>
        <v>0</v>
      </c>
      <c r="BJ203" s="14" t="s">
        <v>85</v>
      </c>
      <c r="BK203" s="193">
        <f t="shared" si="39"/>
        <v>0</v>
      </c>
      <c r="BL203" s="14" t="s">
        <v>399</v>
      </c>
      <c r="BM203" s="192" t="s">
        <v>407</v>
      </c>
    </row>
    <row r="204" spans="1:65" s="2" customFormat="1" ht="66.75" customHeight="1">
      <c r="A204" s="31"/>
      <c r="B204" s="32"/>
      <c r="C204" s="180" t="s">
        <v>261</v>
      </c>
      <c r="D204" s="180" t="s">
        <v>117</v>
      </c>
      <c r="E204" s="181" t="s">
        <v>408</v>
      </c>
      <c r="F204" s="182" t="s">
        <v>409</v>
      </c>
      <c r="G204" s="183" t="s">
        <v>398</v>
      </c>
      <c r="H204" s="184">
        <v>20</v>
      </c>
      <c r="I204" s="185"/>
      <c r="J204" s="186">
        <f t="shared" si="30"/>
        <v>0</v>
      </c>
      <c r="K204" s="187"/>
      <c r="L204" s="36"/>
      <c r="M204" s="188" t="s">
        <v>1</v>
      </c>
      <c r="N204" s="189" t="s">
        <v>42</v>
      </c>
      <c r="O204" s="68"/>
      <c r="P204" s="190">
        <f t="shared" si="31"/>
        <v>0</v>
      </c>
      <c r="Q204" s="190">
        <v>0</v>
      </c>
      <c r="R204" s="190">
        <f t="shared" si="32"/>
        <v>0</v>
      </c>
      <c r="S204" s="190">
        <v>0</v>
      </c>
      <c r="T204" s="191">
        <f t="shared" si="3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2" t="s">
        <v>399</v>
      </c>
      <c r="AT204" s="192" t="s">
        <v>117</v>
      </c>
      <c r="AU204" s="192" t="s">
        <v>85</v>
      </c>
      <c r="AY204" s="14" t="s">
        <v>114</v>
      </c>
      <c r="BE204" s="193">
        <f t="shared" si="34"/>
        <v>0</v>
      </c>
      <c r="BF204" s="193">
        <f t="shared" si="35"/>
        <v>0</v>
      </c>
      <c r="BG204" s="193">
        <f t="shared" si="36"/>
        <v>0</v>
      </c>
      <c r="BH204" s="193">
        <f t="shared" si="37"/>
        <v>0</v>
      </c>
      <c r="BI204" s="193">
        <f t="shared" si="38"/>
        <v>0</v>
      </c>
      <c r="BJ204" s="14" t="s">
        <v>85</v>
      </c>
      <c r="BK204" s="193">
        <f t="shared" si="39"/>
        <v>0</v>
      </c>
      <c r="BL204" s="14" t="s">
        <v>399</v>
      </c>
      <c r="BM204" s="192" t="s">
        <v>410</v>
      </c>
    </row>
    <row r="205" spans="1:65" s="2" customFormat="1" ht="66.75" customHeight="1">
      <c r="A205" s="31"/>
      <c r="B205" s="32"/>
      <c r="C205" s="180" t="s">
        <v>411</v>
      </c>
      <c r="D205" s="180" t="s">
        <v>117</v>
      </c>
      <c r="E205" s="181" t="s">
        <v>412</v>
      </c>
      <c r="F205" s="182" t="s">
        <v>413</v>
      </c>
      <c r="G205" s="183" t="s">
        <v>177</v>
      </c>
      <c r="H205" s="184">
        <v>10</v>
      </c>
      <c r="I205" s="185"/>
      <c r="J205" s="186">
        <f t="shared" si="30"/>
        <v>0</v>
      </c>
      <c r="K205" s="187"/>
      <c r="L205" s="36"/>
      <c r="M205" s="188" t="s">
        <v>1</v>
      </c>
      <c r="N205" s="189" t="s">
        <v>42</v>
      </c>
      <c r="O205" s="68"/>
      <c r="P205" s="190">
        <f t="shared" si="31"/>
        <v>0</v>
      </c>
      <c r="Q205" s="190">
        <v>0</v>
      </c>
      <c r="R205" s="190">
        <f t="shared" si="32"/>
        <v>0</v>
      </c>
      <c r="S205" s="190">
        <v>0</v>
      </c>
      <c r="T205" s="191">
        <f t="shared" si="3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2" t="s">
        <v>399</v>
      </c>
      <c r="AT205" s="192" t="s">
        <v>117</v>
      </c>
      <c r="AU205" s="192" t="s">
        <v>85</v>
      </c>
      <c r="AY205" s="14" t="s">
        <v>114</v>
      </c>
      <c r="BE205" s="193">
        <f t="shared" si="34"/>
        <v>0</v>
      </c>
      <c r="BF205" s="193">
        <f t="shared" si="35"/>
        <v>0</v>
      </c>
      <c r="BG205" s="193">
        <f t="shared" si="36"/>
        <v>0</v>
      </c>
      <c r="BH205" s="193">
        <f t="shared" si="37"/>
        <v>0</v>
      </c>
      <c r="BI205" s="193">
        <f t="shared" si="38"/>
        <v>0</v>
      </c>
      <c r="BJ205" s="14" t="s">
        <v>85</v>
      </c>
      <c r="BK205" s="193">
        <f t="shared" si="39"/>
        <v>0</v>
      </c>
      <c r="BL205" s="14" t="s">
        <v>399</v>
      </c>
      <c r="BM205" s="192" t="s">
        <v>414</v>
      </c>
    </row>
    <row r="206" spans="1:65" s="2" customFormat="1" ht="76.349999999999994" customHeight="1">
      <c r="A206" s="31"/>
      <c r="B206" s="32"/>
      <c r="C206" s="180" t="s">
        <v>264</v>
      </c>
      <c r="D206" s="180" t="s">
        <v>117</v>
      </c>
      <c r="E206" s="181" t="s">
        <v>415</v>
      </c>
      <c r="F206" s="182" t="s">
        <v>416</v>
      </c>
      <c r="G206" s="183" t="s">
        <v>177</v>
      </c>
      <c r="H206" s="184">
        <v>100</v>
      </c>
      <c r="I206" s="185"/>
      <c r="J206" s="186">
        <f t="shared" si="30"/>
        <v>0</v>
      </c>
      <c r="K206" s="187"/>
      <c r="L206" s="36"/>
      <c r="M206" s="188" t="s">
        <v>1</v>
      </c>
      <c r="N206" s="189" t="s">
        <v>42</v>
      </c>
      <c r="O206" s="68"/>
      <c r="P206" s="190">
        <f t="shared" si="31"/>
        <v>0</v>
      </c>
      <c r="Q206" s="190">
        <v>0</v>
      </c>
      <c r="R206" s="190">
        <f t="shared" si="32"/>
        <v>0</v>
      </c>
      <c r="S206" s="190">
        <v>0</v>
      </c>
      <c r="T206" s="191">
        <f t="shared" si="3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2" t="s">
        <v>399</v>
      </c>
      <c r="AT206" s="192" t="s">
        <v>117</v>
      </c>
      <c r="AU206" s="192" t="s">
        <v>85</v>
      </c>
      <c r="AY206" s="14" t="s">
        <v>114</v>
      </c>
      <c r="BE206" s="193">
        <f t="shared" si="34"/>
        <v>0</v>
      </c>
      <c r="BF206" s="193">
        <f t="shared" si="35"/>
        <v>0</v>
      </c>
      <c r="BG206" s="193">
        <f t="shared" si="36"/>
        <v>0</v>
      </c>
      <c r="BH206" s="193">
        <f t="shared" si="37"/>
        <v>0</v>
      </c>
      <c r="BI206" s="193">
        <f t="shared" si="38"/>
        <v>0</v>
      </c>
      <c r="BJ206" s="14" t="s">
        <v>85</v>
      </c>
      <c r="BK206" s="193">
        <f t="shared" si="39"/>
        <v>0</v>
      </c>
      <c r="BL206" s="14" t="s">
        <v>399</v>
      </c>
      <c r="BM206" s="192" t="s">
        <v>417</v>
      </c>
    </row>
    <row r="207" spans="1:65" s="2" customFormat="1" ht="66.75" customHeight="1">
      <c r="A207" s="31"/>
      <c r="B207" s="32"/>
      <c r="C207" s="180" t="s">
        <v>418</v>
      </c>
      <c r="D207" s="180" t="s">
        <v>117</v>
      </c>
      <c r="E207" s="181" t="s">
        <v>419</v>
      </c>
      <c r="F207" s="182" t="s">
        <v>420</v>
      </c>
      <c r="G207" s="183" t="s">
        <v>177</v>
      </c>
      <c r="H207" s="184">
        <v>10</v>
      </c>
      <c r="I207" s="185"/>
      <c r="J207" s="186">
        <f t="shared" si="30"/>
        <v>0</v>
      </c>
      <c r="K207" s="187"/>
      <c r="L207" s="36"/>
      <c r="M207" s="188" t="s">
        <v>1</v>
      </c>
      <c r="N207" s="189" t="s">
        <v>42</v>
      </c>
      <c r="O207" s="68"/>
      <c r="P207" s="190">
        <f t="shared" si="31"/>
        <v>0</v>
      </c>
      <c r="Q207" s="190">
        <v>0</v>
      </c>
      <c r="R207" s="190">
        <f t="shared" si="32"/>
        <v>0</v>
      </c>
      <c r="S207" s="190">
        <v>0</v>
      </c>
      <c r="T207" s="191">
        <f t="shared" si="3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2" t="s">
        <v>399</v>
      </c>
      <c r="AT207" s="192" t="s">
        <v>117</v>
      </c>
      <c r="AU207" s="192" t="s">
        <v>85</v>
      </c>
      <c r="AY207" s="14" t="s">
        <v>114</v>
      </c>
      <c r="BE207" s="193">
        <f t="shared" si="34"/>
        <v>0</v>
      </c>
      <c r="BF207" s="193">
        <f t="shared" si="35"/>
        <v>0</v>
      </c>
      <c r="BG207" s="193">
        <f t="shared" si="36"/>
        <v>0</v>
      </c>
      <c r="BH207" s="193">
        <f t="shared" si="37"/>
        <v>0</v>
      </c>
      <c r="BI207" s="193">
        <f t="shared" si="38"/>
        <v>0</v>
      </c>
      <c r="BJ207" s="14" t="s">
        <v>85</v>
      </c>
      <c r="BK207" s="193">
        <f t="shared" si="39"/>
        <v>0</v>
      </c>
      <c r="BL207" s="14" t="s">
        <v>399</v>
      </c>
      <c r="BM207" s="192" t="s">
        <v>421</v>
      </c>
    </row>
    <row r="208" spans="1:65" s="2" customFormat="1" ht="76.349999999999994" customHeight="1">
      <c r="A208" s="31"/>
      <c r="B208" s="32"/>
      <c r="C208" s="180" t="s">
        <v>268</v>
      </c>
      <c r="D208" s="180" t="s">
        <v>117</v>
      </c>
      <c r="E208" s="181" t="s">
        <v>422</v>
      </c>
      <c r="F208" s="182" t="s">
        <v>423</v>
      </c>
      <c r="G208" s="183" t="s">
        <v>177</v>
      </c>
      <c r="H208" s="184">
        <v>100</v>
      </c>
      <c r="I208" s="185"/>
      <c r="J208" s="186">
        <f t="shared" si="30"/>
        <v>0</v>
      </c>
      <c r="K208" s="187"/>
      <c r="L208" s="36"/>
      <c r="M208" s="188" t="s">
        <v>1</v>
      </c>
      <c r="N208" s="189" t="s">
        <v>42</v>
      </c>
      <c r="O208" s="68"/>
      <c r="P208" s="190">
        <f t="shared" si="31"/>
        <v>0</v>
      </c>
      <c r="Q208" s="190">
        <v>0</v>
      </c>
      <c r="R208" s="190">
        <f t="shared" si="32"/>
        <v>0</v>
      </c>
      <c r="S208" s="190">
        <v>0</v>
      </c>
      <c r="T208" s="191">
        <f t="shared" si="3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2" t="s">
        <v>399</v>
      </c>
      <c r="AT208" s="192" t="s">
        <v>117</v>
      </c>
      <c r="AU208" s="192" t="s">
        <v>85</v>
      </c>
      <c r="AY208" s="14" t="s">
        <v>114</v>
      </c>
      <c r="BE208" s="193">
        <f t="shared" si="34"/>
        <v>0</v>
      </c>
      <c r="BF208" s="193">
        <f t="shared" si="35"/>
        <v>0</v>
      </c>
      <c r="BG208" s="193">
        <f t="shared" si="36"/>
        <v>0</v>
      </c>
      <c r="BH208" s="193">
        <f t="shared" si="37"/>
        <v>0</v>
      </c>
      <c r="BI208" s="193">
        <f t="shared" si="38"/>
        <v>0</v>
      </c>
      <c r="BJ208" s="14" t="s">
        <v>85</v>
      </c>
      <c r="BK208" s="193">
        <f t="shared" si="39"/>
        <v>0</v>
      </c>
      <c r="BL208" s="14" t="s">
        <v>399</v>
      </c>
      <c r="BM208" s="192" t="s">
        <v>424</v>
      </c>
    </row>
    <row r="209" spans="1:65" s="2" customFormat="1" ht="66.75" customHeight="1">
      <c r="A209" s="31"/>
      <c r="B209" s="32"/>
      <c r="C209" s="180" t="s">
        <v>425</v>
      </c>
      <c r="D209" s="180" t="s">
        <v>117</v>
      </c>
      <c r="E209" s="181" t="s">
        <v>426</v>
      </c>
      <c r="F209" s="182" t="s">
        <v>427</v>
      </c>
      <c r="G209" s="183" t="s">
        <v>398</v>
      </c>
      <c r="H209" s="184">
        <v>100</v>
      </c>
      <c r="I209" s="185"/>
      <c r="J209" s="186">
        <f t="shared" si="30"/>
        <v>0</v>
      </c>
      <c r="K209" s="187"/>
      <c r="L209" s="36"/>
      <c r="M209" s="205" t="s">
        <v>1</v>
      </c>
      <c r="N209" s="206" t="s">
        <v>42</v>
      </c>
      <c r="O209" s="207"/>
      <c r="P209" s="208">
        <f t="shared" si="31"/>
        <v>0</v>
      </c>
      <c r="Q209" s="208">
        <v>0</v>
      </c>
      <c r="R209" s="208">
        <f t="shared" si="32"/>
        <v>0</v>
      </c>
      <c r="S209" s="208">
        <v>0</v>
      </c>
      <c r="T209" s="209">
        <f t="shared" si="3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2" t="s">
        <v>399</v>
      </c>
      <c r="AT209" s="192" t="s">
        <v>117</v>
      </c>
      <c r="AU209" s="192" t="s">
        <v>85</v>
      </c>
      <c r="AY209" s="14" t="s">
        <v>114</v>
      </c>
      <c r="BE209" s="193">
        <f t="shared" si="34"/>
        <v>0</v>
      </c>
      <c r="BF209" s="193">
        <f t="shared" si="35"/>
        <v>0</v>
      </c>
      <c r="BG209" s="193">
        <f t="shared" si="36"/>
        <v>0</v>
      </c>
      <c r="BH209" s="193">
        <f t="shared" si="37"/>
        <v>0</v>
      </c>
      <c r="BI209" s="193">
        <f t="shared" si="38"/>
        <v>0</v>
      </c>
      <c r="BJ209" s="14" t="s">
        <v>85</v>
      </c>
      <c r="BK209" s="193">
        <f t="shared" si="39"/>
        <v>0</v>
      </c>
      <c r="BL209" s="14" t="s">
        <v>399</v>
      </c>
      <c r="BM209" s="192" t="s">
        <v>428</v>
      </c>
    </row>
    <row r="210" spans="1:65" s="2" customFormat="1" ht="6.95" customHeight="1">
      <c r="A210" s="31"/>
      <c r="B210" s="51"/>
      <c r="C210" s="52"/>
      <c r="D210" s="52"/>
      <c r="E210" s="52"/>
      <c r="F210" s="52"/>
      <c r="G210" s="52"/>
      <c r="H210" s="52"/>
      <c r="I210" s="52"/>
      <c r="J210" s="52"/>
      <c r="K210" s="52"/>
      <c r="L210" s="36"/>
      <c r="M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</row>
  </sheetData>
  <sheetProtection algorithmName="SHA-512" hashValue="Tw9ZlosZiztBZ4TS4SCS0DWll8aX9r4nammQSoqsyD5ZJNVqVO5BBaXdpCCDBvsiJLdgJ0LJxbCNXyFi6fgmAg==" saltValue="GRBiQzFg8P+/dLawfaJIjPps4r6oj1g8/Ltcl+AoiXZwmSErqLypcsQgRG9hlSrjKzAvdXw3RO75v7yas4rbxw==" spinCount="100000" sheet="1" objects="1" scenarios="1" formatColumns="0" formatRows="0" autoFilter="0"/>
  <autoFilter ref="C118:K20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tabSelected="1" zoomScale="110" zoomScaleNormal="110" workbookViewId="0"/>
  </sheetViews>
  <sheetFormatPr defaultRowHeight="11.25"/>
  <cols>
    <col min="1" max="1" width="8.33203125" style="261" customWidth="1"/>
    <col min="2" max="2" width="1.6640625" style="261" customWidth="1"/>
    <col min="3" max="4" width="5" style="261" customWidth="1"/>
    <col min="5" max="5" width="11.6640625" style="261" customWidth="1"/>
    <col min="6" max="6" width="9.1640625" style="261" customWidth="1"/>
    <col min="7" max="7" width="5" style="261" customWidth="1"/>
    <col min="8" max="8" width="77.83203125" style="261" customWidth="1"/>
    <col min="9" max="10" width="20" style="261" customWidth="1"/>
    <col min="11" max="11" width="1.6640625" style="261" customWidth="1"/>
    <col min="12" max="16384" width="9.33203125" style="1"/>
  </cols>
  <sheetData>
    <row r="1" spans="2:11" s="1" customFormat="1" ht="37.5" customHeight="1"/>
    <row r="2" spans="2:11" s="1" customFormat="1" ht="7.5" customHeight="1">
      <c r="B2" s="285"/>
      <c r="C2" s="284"/>
      <c r="D2" s="284"/>
      <c r="E2" s="284"/>
      <c r="F2" s="284"/>
      <c r="G2" s="284"/>
      <c r="H2" s="284"/>
      <c r="I2" s="284"/>
      <c r="J2" s="284"/>
      <c r="K2" s="283"/>
    </row>
    <row r="3" spans="2:11" s="350" customFormat="1" ht="45" customHeight="1">
      <c r="B3" s="281"/>
      <c r="C3" s="282" t="s">
        <v>610</v>
      </c>
      <c r="D3" s="282"/>
      <c r="E3" s="282"/>
      <c r="F3" s="282"/>
      <c r="G3" s="282"/>
      <c r="H3" s="282"/>
      <c r="I3" s="282"/>
      <c r="J3" s="282"/>
      <c r="K3" s="277"/>
    </row>
    <row r="4" spans="2:11" s="1" customFormat="1" ht="25.5" customHeight="1">
      <c r="B4" s="301"/>
      <c r="C4" s="347" t="s">
        <v>609</v>
      </c>
      <c r="D4" s="347"/>
      <c r="E4" s="347"/>
      <c r="F4" s="347"/>
      <c r="G4" s="347"/>
      <c r="H4" s="347"/>
      <c r="I4" s="347"/>
      <c r="J4" s="347"/>
      <c r="K4" s="296"/>
    </row>
    <row r="5" spans="2:11" s="1" customFormat="1" ht="5.25" customHeight="1">
      <c r="B5" s="301"/>
      <c r="C5" s="346"/>
      <c r="D5" s="346"/>
      <c r="E5" s="346"/>
      <c r="F5" s="346"/>
      <c r="G5" s="346"/>
      <c r="H5" s="346"/>
      <c r="I5" s="346"/>
      <c r="J5" s="346"/>
      <c r="K5" s="296"/>
    </row>
    <row r="6" spans="2:11" s="1" customFormat="1" ht="15" customHeight="1">
      <c r="B6" s="301"/>
      <c r="C6" s="342" t="s">
        <v>608</v>
      </c>
      <c r="D6" s="342"/>
      <c r="E6" s="342"/>
      <c r="F6" s="342"/>
      <c r="G6" s="342"/>
      <c r="H6" s="342"/>
      <c r="I6" s="342"/>
      <c r="J6" s="342"/>
      <c r="K6" s="296"/>
    </row>
    <row r="7" spans="2:11" s="1" customFormat="1" ht="15" customHeight="1">
      <c r="B7" s="348"/>
      <c r="C7" s="342" t="s">
        <v>607</v>
      </c>
      <c r="D7" s="342"/>
      <c r="E7" s="342"/>
      <c r="F7" s="342"/>
      <c r="G7" s="342"/>
      <c r="H7" s="342"/>
      <c r="I7" s="342"/>
      <c r="J7" s="342"/>
      <c r="K7" s="296"/>
    </row>
    <row r="8" spans="2:11" s="1" customFormat="1" ht="12.75" customHeight="1">
      <c r="B8" s="348"/>
      <c r="C8" s="293"/>
      <c r="D8" s="293"/>
      <c r="E8" s="293"/>
      <c r="F8" s="293"/>
      <c r="G8" s="293"/>
      <c r="H8" s="293"/>
      <c r="I8" s="293"/>
      <c r="J8" s="293"/>
      <c r="K8" s="296"/>
    </row>
    <row r="9" spans="2:11" s="1" customFormat="1" ht="15" customHeight="1">
      <c r="B9" s="348"/>
      <c r="C9" s="342" t="s">
        <v>606</v>
      </c>
      <c r="D9" s="342"/>
      <c r="E9" s="342"/>
      <c r="F9" s="342"/>
      <c r="G9" s="342"/>
      <c r="H9" s="342"/>
      <c r="I9" s="342"/>
      <c r="J9" s="342"/>
      <c r="K9" s="296"/>
    </row>
    <row r="10" spans="2:11" s="1" customFormat="1" ht="15" customHeight="1">
      <c r="B10" s="348"/>
      <c r="C10" s="293"/>
      <c r="D10" s="342" t="s">
        <v>605</v>
      </c>
      <c r="E10" s="342"/>
      <c r="F10" s="342"/>
      <c r="G10" s="342"/>
      <c r="H10" s="342"/>
      <c r="I10" s="342"/>
      <c r="J10" s="342"/>
      <c r="K10" s="296"/>
    </row>
    <row r="11" spans="2:11" s="1" customFormat="1" ht="15" customHeight="1">
      <c r="B11" s="348"/>
      <c r="C11" s="343"/>
      <c r="D11" s="342" t="s">
        <v>604</v>
      </c>
      <c r="E11" s="342"/>
      <c r="F11" s="342"/>
      <c r="G11" s="342"/>
      <c r="H11" s="342"/>
      <c r="I11" s="342"/>
      <c r="J11" s="342"/>
      <c r="K11" s="296"/>
    </row>
    <row r="12" spans="2:11" s="1" customFormat="1" ht="15" customHeight="1">
      <c r="B12" s="348"/>
      <c r="C12" s="343"/>
      <c r="D12" s="293"/>
      <c r="E12" s="293"/>
      <c r="F12" s="293"/>
      <c r="G12" s="293"/>
      <c r="H12" s="293"/>
      <c r="I12" s="293"/>
      <c r="J12" s="293"/>
      <c r="K12" s="296"/>
    </row>
    <row r="13" spans="2:11" s="1" customFormat="1" ht="15" customHeight="1">
      <c r="B13" s="348"/>
      <c r="C13" s="343"/>
      <c r="D13" s="269" t="s">
        <v>603</v>
      </c>
      <c r="E13" s="293"/>
      <c r="F13" s="293"/>
      <c r="G13" s="293"/>
      <c r="H13" s="293"/>
      <c r="I13" s="293"/>
      <c r="J13" s="293"/>
      <c r="K13" s="296"/>
    </row>
    <row r="14" spans="2:11" s="1" customFormat="1" ht="12.75" customHeight="1">
      <c r="B14" s="348"/>
      <c r="C14" s="343"/>
      <c r="D14" s="343"/>
      <c r="E14" s="343"/>
      <c r="F14" s="343"/>
      <c r="G14" s="343"/>
      <c r="H14" s="343"/>
      <c r="I14" s="343"/>
      <c r="J14" s="343"/>
      <c r="K14" s="296"/>
    </row>
    <row r="15" spans="2:11" s="1" customFormat="1" ht="15" customHeight="1">
      <c r="B15" s="348"/>
      <c r="C15" s="343"/>
      <c r="D15" s="342" t="s">
        <v>602</v>
      </c>
      <c r="E15" s="342"/>
      <c r="F15" s="342"/>
      <c r="G15" s="342"/>
      <c r="H15" s="342"/>
      <c r="I15" s="342"/>
      <c r="J15" s="342"/>
      <c r="K15" s="296"/>
    </row>
    <row r="16" spans="2:11" s="1" customFormat="1" ht="15" customHeight="1">
      <c r="B16" s="348"/>
      <c r="C16" s="343"/>
      <c r="D16" s="342" t="s">
        <v>601</v>
      </c>
      <c r="E16" s="342"/>
      <c r="F16" s="342"/>
      <c r="G16" s="342"/>
      <c r="H16" s="342"/>
      <c r="I16" s="342"/>
      <c r="J16" s="342"/>
      <c r="K16" s="296"/>
    </row>
    <row r="17" spans="2:11" s="1" customFormat="1" ht="15" customHeight="1">
      <c r="B17" s="348"/>
      <c r="C17" s="343"/>
      <c r="D17" s="342" t="s">
        <v>600</v>
      </c>
      <c r="E17" s="342"/>
      <c r="F17" s="342"/>
      <c r="G17" s="342"/>
      <c r="H17" s="342"/>
      <c r="I17" s="342"/>
      <c r="J17" s="342"/>
      <c r="K17" s="296"/>
    </row>
    <row r="18" spans="2:11" s="1" customFormat="1" ht="15" customHeight="1">
      <c r="B18" s="348"/>
      <c r="C18" s="343"/>
      <c r="D18" s="343"/>
      <c r="E18" s="349" t="s">
        <v>84</v>
      </c>
      <c r="F18" s="342" t="s">
        <v>599</v>
      </c>
      <c r="G18" s="342"/>
      <c r="H18" s="342"/>
      <c r="I18" s="342"/>
      <c r="J18" s="342"/>
      <c r="K18" s="296"/>
    </row>
    <row r="19" spans="2:11" s="1" customFormat="1" ht="15" customHeight="1">
      <c r="B19" s="348"/>
      <c r="C19" s="343"/>
      <c r="D19" s="343"/>
      <c r="E19" s="349" t="s">
        <v>438</v>
      </c>
      <c r="F19" s="342" t="s">
        <v>598</v>
      </c>
      <c r="G19" s="342"/>
      <c r="H19" s="342"/>
      <c r="I19" s="342"/>
      <c r="J19" s="342"/>
      <c r="K19" s="296"/>
    </row>
    <row r="20" spans="2:11" s="1" customFormat="1" ht="15" customHeight="1">
      <c r="B20" s="348"/>
      <c r="C20" s="343"/>
      <c r="D20" s="343"/>
      <c r="E20" s="349" t="s">
        <v>440</v>
      </c>
      <c r="F20" s="342" t="s">
        <v>439</v>
      </c>
      <c r="G20" s="342"/>
      <c r="H20" s="342"/>
      <c r="I20" s="342"/>
      <c r="J20" s="342"/>
      <c r="K20" s="296"/>
    </row>
    <row r="21" spans="2:11" s="1" customFormat="1" ht="15" customHeight="1">
      <c r="B21" s="348"/>
      <c r="C21" s="343"/>
      <c r="D21" s="343"/>
      <c r="E21" s="349" t="s">
        <v>436</v>
      </c>
      <c r="F21" s="342" t="s">
        <v>435</v>
      </c>
      <c r="G21" s="342"/>
      <c r="H21" s="342"/>
      <c r="I21" s="342"/>
      <c r="J21" s="342"/>
      <c r="K21" s="296"/>
    </row>
    <row r="22" spans="2:11" s="1" customFormat="1" ht="15" customHeight="1">
      <c r="B22" s="348"/>
      <c r="C22" s="343"/>
      <c r="D22" s="343"/>
      <c r="E22" s="349" t="s">
        <v>393</v>
      </c>
      <c r="F22" s="342" t="s">
        <v>394</v>
      </c>
      <c r="G22" s="342"/>
      <c r="H22" s="342"/>
      <c r="I22" s="342"/>
      <c r="J22" s="342"/>
      <c r="K22" s="296"/>
    </row>
    <row r="23" spans="2:11" s="1" customFormat="1" ht="15" customHeight="1">
      <c r="B23" s="348"/>
      <c r="C23" s="343"/>
      <c r="D23" s="343"/>
      <c r="E23" s="349" t="s">
        <v>493</v>
      </c>
      <c r="F23" s="342" t="s">
        <v>597</v>
      </c>
      <c r="G23" s="342"/>
      <c r="H23" s="342"/>
      <c r="I23" s="342"/>
      <c r="J23" s="342"/>
      <c r="K23" s="296"/>
    </row>
    <row r="24" spans="2:11" s="1" customFormat="1" ht="12.75" customHeight="1">
      <c r="B24" s="348"/>
      <c r="C24" s="343"/>
      <c r="D24" s="343"/>
      <c r="E24" s="343"/>
      <c r="F24" s="343"/>
      <c r="G24" s="343"/>
      <c r="H24" s="343"/>
      <c r="I24" s="343"/>
      <c r="J24" s="343"/>
      <c r="K24" s="296"/>
    </row>
    <row r="25" spans="2:11" s="1" customFormat="1" ht="15" customHeight="1">
      <c r="B25" s="348"/>
      <c r="C25" s="342" t="s">
        <v>596</v>
      </c>
      <c r="D25" s="342"/>
      <c r="E25" s="342"/>
      <c r="F25" s="342"/>
      <c r="G25" s="342"/>
      <c r="H25" s="342"/>
      <c r="I25" s="342"/>
      <c r="J25" s="342"/>
      <c r="K25" s="296"/>
    </row>
    <row r="26" spans="2:11" s="1" customFormat="1" ht="15" customHeight="1">
      <c r="B26" s="348"/>
      <c r="C26" s="342" t="s">
        <v>595</v>
      </c>
      <c r="D26" s="342"/>
      <c r="E26" s="342"/>
      <c r="F26" s="342"/>
      <c r="G26" s="342"/>
      <c r="H26" s="342"/>
      <c r="I26" s="342"/>
      <c r="J26" s="342"/>
      <c r="K26" s="296"/>
    </row>
    <row r="27" spans="2:11" s="1" customFormat="1" ht="15" customHeight="1">
      <c r="B27" s="348"/>
      <c r="C27" s="293"/>
      <c r="D27" s="342" t="s">
        <v>594</v>
      </c>
      <c r="E27" s="342"/>
      <c r="F27" s="342"/>
      <c r="G27" s="342"/>
      <c r="H27" s="342"/>
      <c r="I27" s="342"/>
      <c r="J27" s="342"/>
      <c r="K27" s="296"/>
    </row>
    <row r="28" spans="2:11" s="1" customFormat="1" ht="15" customHeight="1">
      <c r="B28" s="348"/>
      <c r="C28" s="343"/>
      <c r="D28" s="342" t="s">
        <v>593</v>
      </c>
      <c r="E28" s="342"/>
      <c r="F28" s="342"/>
      <c r="G28" s="342"/>
      <c r="H28" s="342"/>
      <c r="I28" s="342"/>
      <c r="J28" s="342"/>
      <c r="K28" s="296"/>
    </row>
    <row r="29" spans="2:11" s="1" customFormat="1" ht="12.75" customHeight="1">
      <c r="B29" s="348"/>
      <c r="C29" s="343"/>
      <c r="D29" s="343"/>
      <c r="E29" s="343"/>
      <c r="F29" s="343"/>
      <c r="G29" s="343"/>
      <c r="H29" s="343"/>
      <c r="I29" s="343"/>
      <c r="J29" s="343"/>
      <c r="K29" s="296"/>
    </row>
    <row r="30" spans="2:11" s="1" customFormat="1" ht="15" customHeight="1">
      <c r="B30" s="348"/>
      <c r="C30" s="343"/>
      <c r="D30" s="342" t="s">
        <v>592</v>
      </c>
      <c r="E30" s="342"/>
      <c r="F30" s="342"/>
      <c r="G30" s="342"/>
      <c r="H30" s="342"/>
      <c r="I30" s="342"/>
      <c r="J30" s="342"/>
      <c r="K30" s="296"/>
    </row>
    <row r="31" spans="2:11" s="1" customFormat="1" ht="15" customHeight="1">
      <c r="B31" s="348"/>
      <c r="C31" s="343"/>
      <c r="D31" s="342" t="s">
        <v>591</v>
      </c>
      <c r="E31" s="342"/>
      <c r="F31" s="342"/>
      <c r="G31" s="342"/>
      <c r="H31" s="342"/>
      <c r="I31" s="342"/>
      <c r="J31" s="342"/>
      <c r="K31" s="296"/>
    </row>
    <row r="32" spans="2:11" s="1" customFormat="1" ht="12.75" customHeight="1">
      <c r="B32" s="348"/>
      <c r="C32" s="343"/>
      <c r="D32" s="343"/>
      <c r="E32" s="343"/>
      <c r="F32" s="343"/>
      <c r="G32" s="343"/>
      <c r="H32" s="343"/>
      <c r="I32" s="343"/>
      <c r="J32" s="343"/>
      <c r="K32" s="296"/>
    </row>
    <row r="33" spans="2:11" s="1" customFormat="1" ht="15" customHeight="1">
      <c r="B33" s="348"/>
      <c r="C33" s="343"/>
      <c r="D33" s="342" t="s">
        <v>590</v>
      </c>
      <c r="E33" s="342"/>
      <c r="F33" s="342"/>
      <c r="G33" s="342"/>
      <c r="H33" s="342"/>
      <c r="I33" s="342"/>
      <c r="J33" s="342"/>
      <c r="K33" s="296"/>
    </row>
    <row r="34" spans="2:11" s="1" customFormat="1" ht="15" customHeight="1">
      <c r="B34" s="348"/>
      <c r="C34" s="343"/>
      <c r="D34" s="342" t="s">
        <v>589</v>
      </c>
      <c r="E34" s="342"/>
      <c r="F34" s="342"/>
      <c r="G34" s="342"/>
      <c r="H34" s="342"/>
      <c r="I34" s="342"/>
      <c r="J34" s="342"/>
      <c r="K34" s="296"/>
    </row>
    <row r="35" spans="2:11" s="1" customFormat="1" ht="15" customHeight="1">
      <c r="B35" s="348"/>
      <c r="C35" s="343"/>
      <c r="D35" s="342" t="s">
        <v>588</v>
      </c>
      <c r="E35" s="342"/>
      <c r="F35" s="342"/>
      <c r="G35" s="342"/>
      <c r="H35" s="342"/>
      <c r="I35" s="342"/>
      <c r="J35" s="342"/>
      <c r="K35" s="296"/>
    </row>
    <row r="36" spans="2:11" s="1" customFormat="1" ht="15" customHeight="1">
      <c r="B36" s="348"/>
      <c r="C36" s="343"/>
      <c r="D36" s="293"/>
      <c r="E36" s="269" t="s">
        <v>100</v>
      </c>
      <c r="F36" s="293"/>
      <c r="G36" s="342" t="s">
        <v>587</v>
      </c>
      <c r="H36" s="342"/>
      <c r="I36" s="342"/>
      <c r="J36" s="342"/>
      <c r="K36" s="296"/>
    </row>
    <row r="37" spans="2:11" s="1" customFormat="1" ht="30.75" customHeight="1">
      <c r="B37" s="348"/>
      <c r="C37" s="343"/>
      <c r="D37" s="293"/>
      <c r="E37" s="269" t="s">
        <v>586</v>
      </c>
      <c r="F37" s="293"/>
      <c r="G37" s="342" t="s">
        <v>585</v>
      </c>
      <c r="H37" s="342"/>
      <c r="I37" s="342"/>
      <c r="J37" s="342"/>
      <c r="K37" s="296"/>
    </row>
    <row r="38" spans="2:11" s="1" customFormat="1" ht="15" customHeight="1">
      <c r="B38" s="348"/>
      <c r="C38" s="343"/>
      <c r="D38" s="293"/>
      <c r="E38" s="269" t="s">
        <v>58</v>
      </c>
      <c r="F38" s="293"/>
      <c r="G38" s="342" t="s">
        <v>584</v>
      </c>
      <c r="H38" s="342"/>
      <c r="I38" s="342"/>
      <c r="J38" s="342"/>
      <c r="K38" s="296"/>
    </row>
    <row r="39" spans="2:11" s="1" customFormat="1" ht="15" customHeight="1">
      <c r="B39" s="348"/>
      <c r="C39" s="343"/>
      <c r="D39" s="293"/>
      <c r="E39" s="269" t="s">
        <v>59</v>
      </c>
      <c r="F39" s="293"/>
      <c r="G39" s="342" t="s">
        <v>583</v>
      </c>
      <c r="H39" s="342"/>
      <c r="I39" s="342"/>
      <c r="J39" s="342"/>
      <c r="K39" s="296"/>
    </row>
    <row r="40" spans="2:11" s="1" customFormat="1" ht="15" customHeight="1">
      <c r="B40" s="348"/>
      <c r="C40" s="343"/>
      <c r="D40" s="293"/>
      <c r="E40" s="269" t="s">
        <v>101</v>
      </c>
      <c r="F40" s="293"/>
      <c r="G40" s="342" t="s">
        <v>481</v>
      </c>
      <c r="H40" s="342"/>
      <c r="I40" s="342"/>
      <c r="J40" s="342"/>
      <c r="K40" s="296"/>
    </row>
    <row r="41" spans="2:11" s="1" customFormat="1" ht="15" customHeight="1">
      <c r="B41" s="348"/>
      <c r="C41" s="343"/>
      <c r="D41" s="293"/>
      <c r="E41" s="269" t="s">
        <v>102</v>
      </c>
      <c r="F41" s="293"/>
      <c r="G41" s="342" t="s">
        <v>582</v>
      </c>
      <c r="H41" s="342"/>
      <c r="I41" s="342"/>
      <c r="J41" s="342"/>
      <c r="K41" s="296"/>
    </row>
    <row r="42" spans="2:11" s="1" customFormat="1" ht="15" customHeight="1">
      <c r="B42" s="348"/>
      <c r="C42" s="343"/>
      <c r="D42" s="293"/>
      <c r="E42" s="269" t="s">
        <v>581</v>
      </c>
      <c r="F42" s="293"/>
      <c r="G42" s="342" t="s">
        <v>580</v>
      </c>
      <c r="H42" s="342"/>
      <c r="I42" s="342"/>
      <c r="J42" s="342"/>
      <c r="K42" s="296"/>
    </row>
    <row r="43" spans="2:11" s="1" customFormat="1" ht="15" customHeight="1">
      <c r="B43" s="348"/>
      <c r="C43" s="343"/>
      <c r="D43" s="293"/>
      <c r="E43" s="269"/>
      <c r="F43" s="293"/>
      <c r="G43" s="342" t="s">
        <v>579</v>
      </c>
      <c r="H43" s="342"/>
      <c r="I43" s="342"/>
      <c r="J43" s="342"/>
      <c r="K43" s="296"/>
    </row>
    <row r="44" spans="2:11" s="1" customFormat="1" ht="15" customHeight="1">
      <c r="B44" s="348"/>
      <c r="C44" s="343"/>
      <c r="D44" s="293"/>
      <c r="E44" s="269" t="s">
        <v>578</v>
      </c>
      <c r="F44" s="293"/>
      <c r="G44" s="342" t="s">
        <v>577</v>
      </c>
      <c r="H44" s="342"/>
      <c r="I44" s="342"/>
      <c r="J44" s="342"/>
      <c r="K44" s="296"/>
    </row>
    <row r="45" spans="2:11" s="1" customFormat="1" ht="15" customHeight="1">
      <c r="B45" s="348"/>
      <c r="C45" s="343"/>
      <c r="D45" s="293"/>
      <c r="E45" s="269" t="s">
        <v>104</v>
      </c>
      <c r="F45" s="293"/>
      <c r="G45" s="342" t="s">
        <v>576</v>
      </c>
      <c r="H45" s="342"/>
      <c r="I45" s="342"/>
      <c r="J45" s="342"/>
      <c r="K45" s="296"/>
    </row>
    <row r="46" spans="2:11" s="1" customFormat="1" ht="12.75" customHeight="1">
      <c r="B46" s="348"/>
      <c r="C46" s="343"/>
      <c r="D46" s="293"/>
      <c r="E46" s="293"/>
      <c r="F46" s="293"/>
      <c r="G46" s="293"/>
      <c r="H46" s="293"/>
      <c r="I46" s="293"/>
      <c r="J46" s="293"/>
      <c r="K46" s="296"/>
    </row>
    <row r="47" spans="2:11" s="1" customFormat="1" ht="15" customHeight="1">
      <c r="B47" s="348"/>
      <c r="C47" s="343"/>
      <c r="D47" s="342" t="s">
        <v>575</v>
      </c>
      <c r="E47" s="342"/>
      <c r="F47" s="342"/>
      <c r="G47" s="342"/>
      <c r="H47" s="342"/>
      <c r="I47" s="342"/>
      <c r="J47" s="342"/>
      <c r="K47" s="296"/>
    </row>
    <row r="48" spans="2:11" s="1" customFormat="1" ht="15" customHeight="1">
      <c r="B48" s="348"/>
      <c r="C48" s="343"/>
      <c r="D48" s="343"/>
      <c r="E48" s="342" t="s">
        <v>574</v>
      </c>
      <c r="F48" s="342"/>
      <c r="G48" s="342"/>
      <c r="H48" s="342"/>
      <c r="I48" s="342"/>
      <c r="J48" s="342"/>
      <c r="K48" s="296"/>
    </row>
    <row r="49" spans="2:11" s="1" customFormat="1" ht="15" customHeight="1">
      <c r="B49" s="348"/>
      <c r="C49" s="343"/>
      <c r="D49" s="343"/>
      <c r="E49" s="342" t="s">
        <v>573</v>
      </c>
      <c r="F49" s="342"/>
      <c r="G49" s="342"/>
      <c r="H49" s="342"/>
      <c r="I49" s="342"/>
      <c r="J49" s="342"/>
      <c r="K49" s="296"/>
    </row>
    <row r="50" spans="2:11" s="1" customFormat="1" ht="15" customHeight="1">
      <c r="B50" s="348"/>
      <c r="C50" s="343"/>
      <c r="D50" s="343"/>
      <c r="E50" s="342" t="s">
        <v>572</v>
      </c>
      <c r="F50" s="342"/>
      <c r="G50" s="342"/>
      <c r="H50" s="342"/>
      <c r="I50" s="342"/>
      <c r="J50" s="342"/>
      <c r="K50" s="296"/>
    </row>
    <row r="51" spans="2:11" s="1" customFormat="1" ht="15" customHeight="1">
      <c r="B51" s="348"/>
      <c r="C51" s="343"/>
      <c r="D51" s="342" t="s">
        <v>571</v>
      </c>
      <c r="E51" s="342"/>
      <c r="F51" s="342"/>
      <c r="G51" s="342"/>
      <c r="H51" s="342"/>
      <c r="I51" s="342"/>
      <c r="J51" s="342"/>
      <c r="K51" s="296"/>
    </row>
    <row r="52" spans="2:11" s="1" customFormat="1" ht="25.5" customHeight="1">
      <c r="B52" s="301"/>
      <c r="C52" s="347" t="s">
        <v>570</v>
      </c>
      <c r="D52" s="347"/>
      <c r="E52" s="347"/>
      <c r="F52" s="347"/>
      <c r="G52" s="347"/>
      <c r="H52" s="347"/>
      <c r="I52" s="347"/>
      <c r="J52" s="347"/>
      <c r="K52" s="296"/>
    </row>
    <row r="53" spans="2:11" s="1" customFormat="1" ht="5.25" customHeight="1">
      <c r="B53" s="301"/>
      <c r="C53" s="346"/>
      <c r="D53" s="346"/>
      <c r="E53" s="346"/>
      <c r="F53" s="346"/>
      <c r="G53" s="346"/>
      <c r="H53" s="346"/>
      <c r="I53" s="346"/>
      <c r="J53" s="346"/>
      <c r="K53" s="296"/>
    </row>
    <row r="54" spans="2:11" s="1" customFormat="1" ht="15" customHeight="1">
      <c r="B54" s="301"/>
      <c r="C54" s="342" t="s">
        <v>569</v>
      </c>
      <c r="D54" s="342"/>
      <c r="E54" s="342"/>
      <c r="F54" s="342"/>
      <c r="G54" s="342"/>
      <c r="H54" s="342"/>
      <c r="I54" s="342"/>
      <c r="J54" s="342"/>
      <c r="K54" s="296"/>
    </row>
    <row r="55" spans="2:11" s="1" customFormat="1" ht="15" customHeight="1">
      <c r="B55" s="301"/>
      <c r="C55" s="342" t="s">
        <v>568</v>
      </c>
      <c r="D55" s="342"/>
      <c r="E55" s="342"/>
      <c r="F55" s="342"/>
      <c r="G55" s="342"/>
      <c r="H55" s="342"/>
      <c r="I55" s="342"/>
      <c r="J55" s="342"/>
      <c r="K55" s="296"/>
    </row>
    <row r="56" spans="2:11" s="1" customFormat="1" ht="12.75" customHeight="1">
      <c r="B56" s="301"/>
      <c r="C56" s="293"/>
      <c r="D56" s="293"/>
      <c r="E56" s="293"/>
      <c r="F56" s="293"/>
      <c r="G56" s="293"/>
      <c r="H56" s="293"/>
      <c r="I56" s="293"/>
      <c r="J56" s="293"/>
      <c r="K56" s="296"/>
    </row>
    <row r="57" spans="2:11" s="1" customFormat="1" ht="15" customHeight="1">
      <c r="B57" s="301"/>
      <c r="C57" s="342" t="s">
        <v>567</v>
      </c>
      <c r="D57" s="342"/>
      <c r="E57" s="342"/>
      <c r="F57" s="342"/>
      <c r="G57" s="342"/>
      <c r="H57" s="342"/>
      <c r="I57" s="342"/>
      <c r="J57" s="342"/>
      <c r="K57" s="296"/>
    </row>
    <row r="58" spans="2:11" s="1" customFormat="1" ht="15" customHeight="1">
      <c r="B58" s="301"/>
      <c r="C58" s="343"/>
      <c r="D58" s="342" t="s">
        <v>566</v>
      </c>
      <c r="E58" s="342"/>
      <c r="F58" s="342"/>
      <c r="G58" s="342"/>
      <c r="H58" s="342"/>
      <c r="I58" s="342"/>
      <c r="J58" s="342"/>
      <c r="K58" s="296"/>
    </row>
    <row r="59" spans="2:11" s="1" customFormat="1" ht="15" customHeight="1">
      <c r="B59" s="301"/>
      <c r="C59" s="343"/>
      <c r="D59" s="342" t="s">
        <v>565</v>
      </c>
      <c r="E59" s="342"/>
      <c r="F59" s="342"/>
      <c r="G59" s="342"/>
      <c r="H59" s="342"/>
      <c r="I59" s="342"/>
      <c r="J59" s="342"/>
      <c r="K59" s="296"/>
    </row>
    <row r="60" spans="2:11" s="1" customFormat="1" ht="15" customHeight="1">
      <c r="B60" s="301"/>
      <c r="C60" s="343"/>
      <c r="D60" s="342" t="s">
        <v>564</v>
      </c>
      <c r="E60" s="342"/>
      <c r="F60" s="342"/>
      <c r="G60" s="342"/>
      <c r="H60" s="342"/>
      <c r="I60" s="342"/>
      <c r="J60" s="342"/>
      <c r="K60" s="296"/>
    </row>
    <row r="61" spans="2:11" s="1" customFormat="1" ht="15" customHeight="1">
      <c r="B61" s="301"/>
      <c r="C61" s="343"/>
      <c r="D61" s="342" t="s">
        <v>563</v>
      </c>
      <c r="E61" s="342"/>
      <c r="F61" s="342"/>
      <c r="G61" s="342"/>
      <c r="H61" s="342"/>
      <c r="I61" s="342"/>
      <c r="J61" s="342"/>
      <c r="K61" s="296"/>
    </row>
    <row r="62" spans="2:11" s="1" customFormat="1" ht="15" customHeight="1">
      <c r="B62" s="301"/>
      <c r="C62" s="343"/>
      <c r="D62" s="344" t="s">
        <v>562</v>
      </c>
      <c r="E62" s="344"/>
      <c r="F62" s="344"/>
      <c r="G62" s="344"/>
      <c r="H62" s="344"/>
      <c r="I62" s="344"/>
      <c r="J62" s="344"/>
      <c r="K62" s="296"/>
    </row>
    <row r="63" spans="2:11" s="1" customFormat="1" ht="15" customHeight="1">
      <c r="B63" s="301"/>
      <c r="C63" s="343"/>
      <c r="D63" s="342" t="s">
        <v>561</v>
      </c>
      <c r="E63" s="342"/>
      <c r="F63" s="342"/>
      <c r="G63" s="342"/>
      <c r="H63" s="342"/>
      <c r="I63" s="342"/>
      <c r="J63" s="342"/>
      <c r="K63" s="296"/>
    </row>
    <row r="64" spans="2:11" s="1" customFormat="1" ht="12.75" customHeight="1">
      <c r="B64" s="301"/>
      <c r="C64" s="343"/>
      <c r="D64" s="343"/>
      <c r="E64" s="345"/>
      <c r="F64" s="343"/>
      <c r="G64" s="343"/>
      <c r="H64" s="343"/>
      <c r="I64" s="343"/>
      <c r="J64" s="343"/>
      <c r="K64" s="296"/>
    </row>
    <row r="65" spans="2:11" s="1" customFormat="1" ht="15" customHeight="1">
      <c r="B65" s="301"/>
      <c r="C65" s="343"/>
      <c r="D65" s="342" t="s">
        <v>560</v>
      </c>
      <c r="E65" s="342"/>
      <c r="F65" s="342"/>
      <c r="G65" s="342"/>
      <c r="H65" s="342"/>
      <c r="I65" s="342"/>
      <c r="J65" s="342"/>
      <c r="K65" s="296"/>
    </row>
    <row r="66" spans="2:11" s="1" customFormat="1" ht="15" customHeight="1">
      <c r="B66" s="301"/>
      <c r="C66" s="343"/>
      <c r="D66" s="344" t="s">
        <v>559</v>
      </c>
      <c r="E66" s="344"/>
      <c r="F66" s="344"/>
      <c r="G66" s="344"/>
      <c r="H66" s="344"/>
      <c r="I66" s="344"/>
      <c r="J66" s="344"/>
      <c r="K66" s="296"/>
    </row>
    <row r="67" spans="2:11" s="1" customFormat="1" ht="15" customHeight="1">
      <c r="B67" s="301"/>
      <c r="C67" s="343"/>
      <c r="D67" s="342" t="s">
        <v>558</v>
      </c>
      <c r="E67" s="342"/>
      <c r="F67" s="342"/>
      <c r="G67" s="342"/>
      <c r="H67" s="342"/>
      <c r="I67" s="342"/>
      <c r="J67" s="342"/>
      <c r="K67" s="296"/>
    </row>
    <row r="68" spans="2:11" s="1" customFormat="1" ht="15" customHeight="1">
      <c r="B68" s="301"/>
      <c r="C68" s="343"/>
      <c r="D68" s="342" t="s">
        <v>557</v>
      </c>
      <c r="E68" s="342"/>
      <c r="F68" s="342"/>
      <c r="G68" s="342"/>
      <c r="H68" s="342"/>
      <c r="I68" s="342"/>
      <c r="J68" s="342"/>
      <c r="K68" s="296"/>
    </row>
    <row r="69" spans="2:11" s="1" customFormat="1" ht="15" customHeight="1">
      <c r="B69" s="301"/>
      <c r="C69" s="343"/>
      <c r="D69" s="342" t="s">
        <v>556</v>
      </c>
      <c r="E69" s="342"/>
      <c r="F69" s="342"/>
      <c r="G69" s="342"/>
      <c r="H69" s="342"/>
      <c r="I69" s="342"/>
      <c r="J69" s="342"/>
      <c r="K69" s="296"/>
    </row>
    <row r="70" spans="2:11" s="1" customFormat="1" ht="15" customHeight="1">
      <c r="B70" s="301"/>
      <c r="C70" s="343"/>
      <c r="D70" s="342" t="s">
        <v>555</v>
      </c>
      <c r="E70" s="342"/>
      <c r="F70" s="342"/>
      <c r="G70" s="342"/>
      <c r="H70" s="342"/>
      <c r="I70" s="342"/>
      <c r="J70" s="342"/>
      <c r="K70" s="296"/>
    </row>
    <row r="71" spans="2:11" s="1" customFormat="1" ht="12.75" customHeight="1">
      <c r="B71" s="341"/>
      <c r="C71" s="340"/>
      <c r="D71" s="340"/>
      <c r="E71" s="340"/>
      <c r="F71" s="340"/>
      <c r="G71" s="340"/>
      <c r="H71" s="340"/>
      <c r="I71" s="340"/>
      <c r="J71" s="340"/>
      <c r="K71" s="339"/>
    </row>
    <row r="72" spans="2:11" s="1" customFormat="1" ht="18.75" customHeight="1">
      <c r="B72" s="338"/>
      <c r="C72" s="338"/>
      <c r="D72" s="338"/>
      <c r="E72" s="338"/>
      <c r="F72" s="338"/>
      <c r="G72" s="338"/>
      <c r="H72" s="338"/>
      <c r="I72" s="338"/>
      <c r="J72" s="338"/>
      <c r="K72" s="286"/>
    </row>
    <row r="73" spans="2:11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pans="2:11" s="1" customFormat="1" ht="7.5" customHeight="1">
      <c r="B74" s="313"/>
      <c r="C74" s="312"/>
      <c r="D74" s="312"/>
      <c r="E74" s="312"/>
      <c r="F74" s="312"/>
      <c r="G74" s="312"/>
      <c r="H74" s="312"/>
      <c r="I74" s="312"/>
      <c r="J74" s="312"/>
      <c r="K74" s="311"/>
    </row>
    <row r="75" spans="2:11" s="1" customFormat="1" ht="45" customHeight="1">
      <c r="B75" s="308"/>
      <c r="C75" s="310" t="s">
        <v>554</v>
      </c>
      <c r="D75" s="310"/>
      <c r="E75" s="310"/>
      <c r="F75" s="310"/>
      <c r="G75" s="310"/>
      <c r="H75" s="310"/>
      <c r="I75" s="310"/>
      <c r="J75" s="310"/>
      <c r="K75" s="306"/>
    </row>
    <row r="76" spans="2:11" s="1" customFormat="1" ht="17.25" customHeight="1">
      <c r="B76" s="308"/>
      <c r="C76" s="302" t="s">
        <v>503</v>
      </c>
      <c r="D76" s="302"/>
      <c r="E76" s="302"/>
      <c r="F76" s="302" t="s">
        <v>502</v>
      </c>
      <c r="G76" s="309"/>
      <c r="H76" s="302" t="s">
        <v>59</v>
      </c>
      <c r="I76" s="302" t="s">
        <v>62</v>
      </c>
      <c r="J76" s="302" t="s">
        <v>501</v>
      </c>
      <c r="K76" s="306"/>
    </row>
    <row r="77" spans="2:11" s="1" customFormat="1" ht="17.25" customHeight="1">
      <c r="B77" s="308"/>
      <c r="C77" s="297" t="s">
        <v>500</v>
      </c>
      <c r="D77" s="297"/>
      <c r="E77" s="297"/>
      <c r="F77" s="300" t="s">
        <v>499</v>
      </c>
      <c r="G77" s="307"/>
      <c r="H77" s="297"/>
      <c r="I77" s="297"/>
      <c r="J77" s="297" t="s">
        <v>498</v>
      </c>
      <c r="K77" s="306"/>
    </row>
    <row r="78" spans="2:11" s="1" customFormat="1" ht="5.25" customHeight="1">
      <c r="B78" s="308"/>
      <c r="C78" s="275"/>
      <c r="D78" s="275"/>
      <c r="E78" s="275"/>
      <c r="F78" s="275"/>
      <c r="G78" s="295"/>
      <c r="H78" s="275"/>
      <c r="I78" s="275"/>
      <c r="J78" s="275"/>
      <c r="K78" s="306"/>
    </row>
    <row r="79" spans="2:11" s="1" customFormat="1" ht="15" customHeight="1">
      <c r="B79" s="308"/>
      <c r="C79" s="269" t="s">
        <v>58</v>
      </c>
      <c r="D79" s="321"/>
      <c r="E79" s="321"/>
      <c r="F79" s="268" t="s">
        <v>458</v>
      </c>
      <c r="G79" s="337"/>
      <c r="H79" s="269" t="s">
        <v>553</v>
      </c>
      <c r="I79" s="269" t="s">
        <v>474</v>
      </c>
      <c r="J79" s="269">
        <v>20</v>
      </c>
      <c r="K79" s="306"/>
    </row>
    <row r="80" spans="2:11" s="1" customFormat="1" ht="15" customHeight="1">
      <c r="B80" s="308"/>
      <c r="C80" s="269" t="s">
        <v>497</v>
      </c>
      <c r="D80" s="269"/>
      <c r="E80" s="269"/>
      <c r="F80" s="268" t="s">
        <v>458</v>
      </c>
      <c r="G80" s="337"/>
      <c r="H80" s="269" t="s">
        <v>552</v>
      </c>
      <c r="I80" s="269" t="s">
        <v>474</v>
      </c>
      <c r="J80" s="269">
        <v>120</v>
      </c>
      <c r="K80" s="306"/>
    </row>
    <row r="81" spans="2:11" s="1" customFormat="1" ht="15" customHeight="1">
      <c r="B81" s="274"/>
      <c r="C81" s="269" t="s">
        <v>491</v>
      </c>
      <c r="D81" s="269"/>
      <c r="E81" s="269"/>
      <c r="F81" s="268" t="s">
        <v>455</v>
      </c>
      <c r="G81" s="337"/>
      <c r="H81" s="269" t="s">
        <v>551</v>
      </c>
      <c r="I81" s="269" t="s">
        <v>474</v>
      </c>
      <c r="J81" s="269">
        <v>50</v>
      </c>
      <c r="K81" s="306"/>
    </row>
    <row r="82" spans="2:11" s="1" customFormat="1" ht="15" customHeight="1">
      <c r="B82" s="274"/>
      <c r="C82" s="269" t="s">
        <v>490</v>
      </c>
      <c r="D82" s="269"/>
      <c r="E82" s="269"/>
      <c r="F82" s="268" t="s">
        <v>458</v>
      </c>
      <c r="G82" s="337"/>
      <c r="H82" s="269" t="s">
        <v>550</v>
      </c>
      <c r="I82" s="269" t="s">
        <v>489</v>
      </c>
      <c r="J82" s="269"/>
      <c r="K82" s="306"/>
    </row>
    <row r="83" spans="2:11" s="1" customFormat="1" ht="15" customHeight="1">
      <c r="B83" s="274"/>
      <c r="C83" s="319" t="s">
        <v>529</v>
      </c>
      <c r="D83" s="319"/>
      <c r="E83" s="319"/>
      <c r="F83" s="320" t="s">
        <v>455</v>
      </c>
      <c r="G83" s="319"/>
      <c r="H83" s="319" t="s">
        <v>528</v>
      </c>
      <c r="I83" s="319" t="s">
        <v>474</v>
      </c>
      <c r="J83" s="319">
        <v>15</v>
      </c>
      <c r="K83" s="306"/>
    </row>
    <row r="84" spans="2:11" s="1" customFormat="1" ht="15" customHeight="1">
      <c r="B84" s="274"/>
      <c r="C84" s="319" t="s">
        <v>527</v>
      </c>
      <c r="D84" s="319"/>
      <c r="E84" s="319"/>
      <c r="F84" s="320" t="s">
        <v>455</v>
      </c>
      <c r="G84" s="319"/>
      <c r="H84" s="319" t="s">
        <v>526</v>
      </c>
      <c r="I84" s="319" t="s">
        <v>474</v>
      </c>
      <c r="J84" s="319">
        <v>15</v>
      </c>
      <c r="K84" s="306"/>
    </row>
    <row r="85" spans="2:11" s="1" customFormat="1" ht="15" customHeight="1">
      <c r="B85" s="274"/>
      <c r="C85" s="319" t="s">
        <v>525</v>
      </c>
      <c r="D85" s="319"/>
      <c r="E85" s="319"/>
      <c r="F85" s="320" t="s">
        <v>455</v>
      </c>
      <c r="G85" s="319"/>
      <c r="H85" s="319" t="s">
        <v>524</v>
      </c>
      <c r="I85" s="319" t="s">
        <v>474</v>
      </c>
      <c r="J85" s="319">
        <v>20</v>
      </c>
      <c r="K85" s="306"/>
    </row>
    <row r="86" spans="2:11" s="1" customFormat="1" ht="15" customHeight="1">
      <c r="B86" s="274"/>
      <c r="C86" s="319" t="s">
        <v>523</v>
      </c>
      <c r="D86" s="319"/>
      <c r="E86" s="319"/>
      <c r="F86" s="320" t="s">
        <v>455</v>
      </c>
      <c r="G86" s="319"/>
      <c r="H86" s="319" t="s">
        <v>522</v>
      </c>
      <c r="I86" s="319" t="s">
        <v>474</v>
      </c>
      <c r="J86" s="319">
        <v>20</v>
      </c>
      <c r="K86" s="306"/>
    </row>
    <row r="87" spans="2:11" s="1" customFormat="1" ht="15" customHeight="1">
      <c r="B87" s="274"/>
      <c r="C87" s="269" t="s">
        <v>488</v>
      </c>
      <c r="D87" s="269"/>
      <c r="E87" s="269"/>
      <c r="F87" s="268" t="s">
        <v>455</v>
      </c>
      <c r="G87" s="337"/>
      <c r="H87" s="269" t="s">
        <v>549</v>
      </c>
      <c r="I87" s="269" t="s">
        <v>474</v>
      </c>
      <c r="J87" s="269">
        <v>50</v>
      </c>
      <c r="K87" s="306"/>
    </row>
    <row r="88" spans="2:11" s="1" customFormat="1" ht="15" customHeight="1">
      <c r="B88" s="274"/>
      <c r="C88" s="269" t="s">
        <v>548</v>
      </c>
      <c r="D88" s="269"/>
      <c r="E88" s="269"/>
      <c r="F88" s="268" t="s">
        <v>455</v>
      </c>
      <c r="G88" s="337"/>
      <c r="H88" s="269" t="s">
        <v>547</v>
      </c>
      <c r="I88" s="269" t="s">
        <v>474</v>
      </c>
      <c r="J88" s="269">
        <v>20</v>
      </c>
      <c r="K88" s="306"/>
    </row>
    <row r="89" spans="2:11" s="1" customFormat="1" ht="15" customHeight="1">
      <c r="B89" s="274"/>
      <c r="C89" s="269" t="s">
        <v>546</v>
      </c>
      <c r="D89" s="269"/>
      <c r="E89" s="269"/>
      <c r="F89" s="268" t="s">
        <v>455</v>
      </c>
      <c r="G89" s="337"/>
      <c r="H89" s="269" t="s">
        <v>545</v>
      </c>
      <c r="I89" s="269" t="s">
        <v>474</v>
      </c>
      <c r="J89" s="269">
        <v>20</v>
      </c>
      <c r="K89" s="306"/>
    </row>
    <row r="90" spans="2:11" s="1" customFormat="1" ht="15" customHeight="1">
      <c r="B90" s="274"/>
      <c r="C90" s="269" t="s">
        <v>55</v>
      </c>
      <c r="D90" s="269"/>
      <c r="E90" s="269"/>
      <c r="F90" s="268" t="s">
        <v>455</v>
      </c>
      <c r="G90" s="337"/>
      <c r="H90" s="269" t="s">
        <v>544</v>
      </c>
      <c r="I90" s="269" t="s">
        <v>474</v>
      </c>
      <c r="J90" s="269">
        <v>50</v>
      </c>
      <c r="K90" s="306"/>
    </row>
    <row r="91" spans="2:11" s="1" customFormat="1" ht="15" customHeight="1">
      <c r="B91" s="274"/>
      <c r="C91" s="269" t="s">
        <v>50</v>
      </c>
      <c r="D91" s="269"/>
      <c r="E91" s="269"/>
      <c r="F91" s="268" t="s">
        <v>455</v>
      </c>
      <c r="G91" s="337"/>
      <c r="H91" s="269" t="s">
        <v>50</v>
      </c>
      <c r="I91" s="269" t="s">
        <v>474</v>
      </c>
      <c r="J91" s="269">
        <v>50</v>
      </c>
      <c r="K91" s="306"/>
    </row>
    <row r="92" spans="2:11" s="1" customFormat="1" ht="15" customHeight="1">
      <c r="B92" s="274"/>
      <c r="C92" s="269" t="s">
        <v>521</v>
      </c>
      <c r="D92" s="269"/>
      <c r="E92" s="269"/>
      <c r="F92" s="268" t="s">
        <v>455</v>
      </c>
      <c r="G92" s="337"/>
      <c r="H92" s="269" t="s">
        <v>543</v>
      </c>
      <c r="I92" s="269" t="s">
        <v>474</v>
      </c>
      <c r="J92" s="269">
        <v>255</v>
      </c>
      <c r="K92" s="306"/>
    </row>
    <row r="93" spans="2:11" s="1" customFormat="1" ht="15" customHeight="1">
      <c r="B93" s="274"/>
      <c r="C93" s="269" t="s">
        <v>519</v>
      </c>
      <c r="D93" s="269"/>
      <c r="E93" s="269"/>
      <c r="F93" s="268" t="s">
        <v>458</v>
      </c>
      <c r="G93" s="337"/>
      <c r="H93" s="269" t="s">
        <v>542</v>
      </c>
      <c r="I93" s="269" t="s">
        <v>517</v>
      </c>
      <c r="J93" s="269"/>
      <c r="K93" s="306"/>
    </row>
    <row r="94" spans="2:11" s="1" customFormat="1" ht="15" customHeight="1">
      <c r="B94" s="274"/>
      <c r="C94" s="269" t="s">
        <v>516</v>
      </c>
      <c r="D94" s="269"/>
      <c r="E94" s="269"/>
      <c r="F94" s="268" t="s">
        <v>458</v>
      </c>
      <c r="G94" s="337"/>
      <c r="H94" s="269" t="s">
        <v>541</v>
      </c>
      <c r="I94" s="269" t="s">
        <v>453</v>
      </c>
      <c r="J94" s="269"/>
      <c r="K94" s="306"/>
    </row>
    <row r="95" spans="2:11" s="1" customFormat="1" ht="15" customHeight="1">
      <c r="B95" s="274"/>
      <c r="C95" s="269" t="s">
        <v>514</v>
      </c>
      <c r="D95" s="269"/>
      <c r="E95" s="269"/>
      <c r="F95" s="268" t="s">
        <v>458</v>
      </c>
      <c r="G95" s="337"/>
      <c r="H95" s="269" t="s">
        <v>514</v>
      </c>
      <c r="I95" s="269" t="s">
        <v>453</v>
      </c>
      <c r="J95" s="269"/>
      <c r="K95" s="306"/>
    </row>
    <row r="96" spans="2:11" s="1" customFormat="1" ht="15" customHeight="1">
      <c r="B96" s="274"/>
      <c r="C96" s="269" t="s">
        <v>37</v>
      </c>
      <c r="D96" s="269"/>
      <c r="E96" s="269"/>
      <c r="F96" s="268" t="s">
        <v>458</v>
      </c>
      <c r="G96" s="337"/>
      <c r="H96" s="269" t="s">
        <v>540</v>
      </c>
      <c r="I96" s="269" t="s">
        <v>453</v>
      </c>
      <c r="J96" s="269"/>
      <c r="K96" s="306"/>
    </row>
    <row r="97" spans="2:11" s="1" customFormat="1" ht="15" customHeight="1">
      <c r="B97" s="274"/>
      <c r="C97" s="269" t="s">
        <v>47</v>
      </c>
      <c r="D97" s="269"/>
      <c r="E97" s="269"/>
      <c r="F97" s="268" t="s">
        <v>458</v>
      </c>
      <c r="G97" s="337"/>
      <c r="H97" s="269" t="s">
        <v>539</v>
      </c>
      <c r="I97" s="269" t="s">
        <v>453</v>
      </c>
      <c r="J97" s="269"/>
      <c r="K97" s="306"/>
    </row>
    <row r="98" spans="2:11" s="1" customFormat="1" ht="15" customHeight="1">
      <c r="B98" s="332"/>
      <c r="C98" s="336"/>
      <c r="D98" s="336"/>
      <c r="E98" s="336"/>
      <c r="F98" s="336"/>
      <c r="G98" s="336"/>
      <c r="H98" s="336"/>
      <c r="I98" s="336"/>
      <c r="J98" s="336"/>
      <c r="K98" s="331"/>
    </row>
    <row r="99" spans="2:11" s="1" customFormat="1" ht="18.75" customHeight="1">
      <c r="B99" s="334"/>
      <c r="C99" s="335"/>
      <c r="D99" s="335"/>
      <c r="E99" s="335"/>
      <c r="F99" s="335"/>
      <c r="G99" s="335"/>
      <c r="H99" s="335"/>
      <c r="I99" s="335"/>
      <c r="J99" s="335"/>
      <c r="K99" s="334"/>
    </row>
    <row r="100" spans="2:11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pans="2:11" s="1" customFormat="1" ht="7.5" customHeight="1">
      <c r="B101" s="313"/>
      <c r="C101" s="312"/>
      <c r="D101" s="312"/>
      <c r="E101" s="312"/>
      <c r="F101" s="312"/>
      <c r="G101" s="312"/>
      <c r="H101" s="312"/>
      <c r="I101" s="312"/>
      <c r="J101" s="312"/>
      <c r="K101" s="311"/>
    </row>
    <row r="102" spans="2:11" s="1" customFormat="1" ht="45" customHeight="1">
      <c r="B102" s="308"/>
      <c r="C102" s="310" t="s">
        <v>538</v>
      </c>
      <c r="D102" s="310"/>
      <c r="E102" s="310"/>
      <c r="F102" s="310"/>
      <c r="G102" s="310"/>
      <c r="H102" s="310"/>
      <c r="I102" s="310"/>
      <c r="J102" s="310"/>
      <c r="K102" s="306"/>
    </row>
    <row r="103" spans="2:11" s="1" customFormat="1" ht="17.25" customHeight="1">
      <c r="B103" s="308"/>
      <c r="C103" s="302" t="s">
        <v>503</v>
      </c>
      <c r="D103" s="302"/>
      <c r="E103" s="302"/>
      <c r="F103" s="302" t="s">
        <v>502</v>
      </c>
      <c r="G103" s="309"/>
      <c r="H103" s="302" t="s">
        <v>59</v>
      </c>
      <c r="I103" s="302" t="s">
        <v>62</v>
      </c>
      <c r="J103" s="302" t="s">
        <v>501</v>
      </c>
      <c r="K103" s="306"/>
    </row>
    <row r="104" spans="2:11" s="1" customFormat="1" ht="17.25" customHeight="1">
      <c r="B104" s="308"/>
      <c r="C104" s="297" t="s">
        <v>500</v>
      </c>
      <c r="D104" s="297"/>
      <c r="E104" s="297"/>
      <c r="F104" s="300" t="s">
        <v>499</v>
      </c>
      <c r="G104" s="307"/>
      <c r="H104" s="297"/>
      <c r="I104" s="297"/>
      <c r="J104" s="297" t="s">
        <v>498</v>
      </c>
      <c r="K104" s="306"/>
    </row>
    <row r="105" spans="2:11" s="1" customFormat="1" ht="5.25" customHeight="1">
      <c r="B105" s="308"/>
      <c r="C105" s="302"/>
      <c r="D105" s="302"/>
      <c r="E105" s="302"/>
      <c r="F105" s="302"/>
      <c r="G105" s="333"/>
      <c r="H105" s="302"/>
      <c r="I105" s="302"/>
      <c r="J105" s="302"/>
      <c r="K105" s="306"/>
    </row>
    <row r="106" spans="2:11" s="1" customFormat="1" ht="15" customHeight="1">
      <c r="B106" s="308"/>
      <c r="C106" s="269" t="s">
        <v>58</v>
      </c>
      <c r="D106" s="321"/>
      <c r="E106" s="321"/>
      <c r="F106" s="268" t="s">
        <v>458</v>
      </c>
      <c r="G106" s="269"/>
      <c r="H106" s="269" t="s">
        <v>496</v>
      </c>
      <c r="I106" s="269" t="s">
        <v>474</v>
      </c>
      <c r="J106" s="269">
        <v>20</v>
      </c>
      <c r="K106" s="306"/>
    </row>
    <row r="107" spans="2:11" s="1" customFormat="1" ht="15" customHeight="1">
      <c r="B107" s="308"/>
      <c r="C107" s="269" t="s">
        <v>497</v>
      </c>
      <c r="D107" s="269"/>
      <c r="E107" s="269"/>
      <c r="F107" s="268" t="s">
        <v>458</v>
      </c>
      <c r="G107" s="269"/>
      <c r="H107" s="269" t="s">
        <v>496</v>
      </c>
      <c r="I107" s="269" t="s">
        <v>474</v>
      </c>
      <c r="J107" s="269">
        <v>120</v>
      </c>
      <c r="K107" s="306"/>
    </row>
    <row r="108" spans="2:11" s="1" customFormat="1" ht="15" customHeight="1">
      <c r="B108" s="274"/>
      <c r="C108" s="269" t="s">
        <v>491</v>
      </c>
      <c r="D108" s="269"/>
      <c r="E108" s="269"/>
      <c r="F108" s="268" t="s">
        <v>455</v>
      </c>
      <c r="G108" s="269"/>
      <c r="H108" s="269" t="s">
        <v>496</v>
      </c>
      <c r="I108" s="269" t="s">
        <v>474</v>
      </c>
      <c r="J108" s="269">
        <v>50</v>
      </c>
      <c r="K108" s="306"/>
    </row>
    <row r="109" spans="2:11" s="1" customFormat="1" ht="15" customHeight="1">
      <c r="B109" s="274"/>
      <c r="C109" s="269" t="s">
        <v>490</v>
      </c>
      <c r="D109" s="269"/>
      <c r="E109" s="269"/>
      <c r="F109" s="268" t="s">
        <v>458</v>
      </c>
      <c r="G109" s="269"/>
      <c r="H109" s="269" t="s">
        <v>496</v>
      </c>
      <c r="I109" s="269" t="s">
        <v>489</v>
      </c>
      <c r="J109" s="269"/>
      <c r="K109" s="306"/>
    </row>
    <row r="110" spans="2:11" s="1" customFormat="1" ht="15" customHeight="1">
      <c r="B110" s="274"/>
      <c r="C110" s="269" t="s">
        <v>488</v>
      </c>
      <c r="D110" s="269"/>
      <c r="E110" s="269"/>
      <c r="F110" s="268" t="s">
        <v>455</v>
      </c>
      <c r="G110" s="269"/>
      <c r="H110" s="269" t="s">
        <v>496</v>
      </c>
      <c r="I110" s="269" t="s">
        <v>474</v>
      </c>
      <c r="J110" s="269">
        <v>50</v>
      </c>
      <c r="K110" s="306"/>
    </row>
    <row r="111" spans="2:11" s="1" customFormat="1" ht="15" customHeight="1">
      <c r="B111" s="274"/>
      <c r="C111" s="269" t="s">
        <v>50</v>
      </c>
      <c r="D111" s="269"/>
      <c r="E111" s="269"/>
      <c r="F111" s="268" t="s">
        <v>455</v>
      </c>
      <c r="G111" s="269"/>
      <c r="H111" s="269" t="s">
        <v>496</v>
      </c>
      <c r="I111" s="269" t="s">
        <v>474</v>
      </c>
      <c r="J111" s="269">
        <v>50</v>
      </c>
      <c r="K111" s="306"/>
    </row>
    <row r="112" spans="2:11" s="1" customFormat="1" ht="15" customHeight="1">
      <c r="B112" s="274"/>
      <c r="C112" s="269" t="s">
        <v>55</v>
      </c>
      <c r="D112" s="269"/>
      <c r="E112" s="269"/>
      <c r="F112" s="268" t="s">
        <v>455</v>
      </c>
      <c r="G112" s="269"/>
      <c r="H112" s="269" t="s">
        <v>496</v>
      </c>
      <c r="I112" s="269" t="s">
        <v>474</v>
      </c>
      <c r="J112" s="269">
        <v>50</v>
      </c>
      <c r="K112" s="306"/>
    </row>
    <row r="113" spans="2:11" s="1" customFormat="1" ht="15" customHeight="1">
      <c r="B113" s="274"/>
      <c r="C113" s="269" t="s">
        <v>58</v>
      </c>
      <c r="D113" s="269"/>
      <c r="E113" s="269"/>
      <c r="F113" s="268" t="s">
        <v>458</v>
      </c>
      <c r="G113" s="269"/>
      <c r="H113" s="269" t="s">
        <v>537</v>
      </c>
      <c r="I113" s="269" t="s">
        <v>474</v>
      </c>
      <c r="J113" s="269">
        <v>20</v>
      </c>
      <c r="K113" s="306"/>
    </row>
    <row r="114" spans="2:11" s="1" customFormat="1" ht="15" customHeight="1">
      <c r="B114" s="274"/>
      <c r="C114" s="269" t="s">
        <v>536</v>
      </c>
      <c r="D114" s="269"/>
      <c r="E114" s="269"/>
      <c r="F114" s="268" t="s">
        <v>458</v>
      </c>
      <c r="G114" s="269"/>
      <c r="H114" s="269" t="s">
        <v>535</v>
      </c>
      <c r="I114" s="269" t="s">
        <v>474</v>
      </c>
      <c r="J114" s="269">
        <v>120</v>
      </c>
      <c r="K114" s="306"/>
    </row>
    <row r="115" spans="2:11" s="1" customFormat="1" ht="15" customHeight="1">
      <c r="B115" s="274"/>
      <c r="C115" s="269" t="s">
        <v>37</v>
      </c>
      <c r="D115" s="269"/>
      <c r="E115" s="269"/>
      <c r="F115" s="268" t="s">
        <v>458</v>
      </c>
      <c r="G115" s="269"/>
      <c r="H115" s="269" t="s">
        <v>534</v>
      </c>
      <c r="I115" s="269" t="s">
        <v>453</v>
      </c>
      <c r="J115" s="269"/>
      <c r="K115" s="306"/>
    </row>
    <row r="116" spans="2:11" s="1" customFormat="1" ht="15" customHeight="1">
      <c r="B116" s="274"/>
      <c r="C116" s="269" t="s">
        <v>47</v>
      </c>
      <c r="D116" s="269"/>
      <c r="E116" s="269"/>
      <c r="F116" s="268" t="s">
        <v>458</v>
      </c>
      <c r="G116" s="269"/>
      <c r="H116" s="269" t="s">
        <v>533</v>
      </c>
      <c r="I116" s="269" t="s">
        <v>453</v>
      </c>
      <c r="J116" s="269"/>
      <c r="K116" s="306"/>
    </row>
    <row r="117" spans="2:11" s="1" customFormat="1" ht="15" customHeight="1">
      <c r="B117" s="274"/>
      <c r="C117" s="269" t="s">
        <v>62</v>
      </c>
      <c r="D117" s="269"/>
      <c r="E117" s="269"/>
      <c r="F117" s="268" t="s">
        <v>458</v>
      </c>
      <c r="G117" s="269"/>
      <c r="H117" s="269" t="s">
        <v>532</v>
      </c>
      <c r="I117" s="269" t="s">
        <v>442</v>
      </c>
      <c r="J117" s="269"/>
      <c r="K117" s="306"/>
    </row>
    <row r="118" spans="2:11" s="1" customFormat="1" ht="15" customHeight="1">
      <c r="B118" s="332"/>
      <c r="C118" s="290"/>
      <c r="D118" s="290"/>
      <c r="E118" s="290"/>
      <c r="F118" s="290"/>
      <c r="G118" s="290"/>
      <c r="H118" s="290"/>
      <c r="I118" s="290"/>
      <c r="J118" s="290"/>
      <c r="K118" s="331"/>
    </row>
    <row r="119" spans="2:11" s="1" customFormat="1" ht="18.75" customHeight="1">
      <c r="B119" s="330"/>
      <c r="C119" s="287"/>
      <c r="D119" s="287"/>
      <c r="E119" s="287"/>
      <c r="F119" s="314"/>
      <c r="G119" s="287"/>
      <c r="H119" s="287"/>
      <c r="I119" s="287"/>
      <c r="J119" s="287"/>
      <c r="K119" s="330"/>
    </row>
    <row r="120" spans="2:11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pans="2:11" s="1" customFormat="1" ht="7.5" customHeight="1">
      <c r="B121" s="329"/>
      <c r="C121" s="328"/>
      <c r="D121" s="328"/>
      <c r="E121" s="328"/>
      <c r="F121" s="328"/>
      <c r="G121" s="328"/>
      <c r="H121" s="328"/>
      <c r="I121" s="328"/>
      <c r="J121" s="328"/>
      <c r="K121" s="327"/>
    </row>
    <row r="122" spans="2:11" s="1" customFormat="1" ht="45" customHeight="1">
      <c r="B122" s="326"/>
      <c r="C122" s="282" t="s">
        <v>531</v>
      </c>
      <c r="D122" s="282"/>
      <c r="E122" s="282"/>
      <c r="F122" s="282"/>
      <c r="G122" s="282"/>
      <c r="H122" s="282"/>
      <c r="I122" s="282"/>
      <c r="J122" s="282"/>
      <c r="K122" s="325"/>
    </row>
    <row r="123" spans="2:11" s="1" customFormat="1" ht="17.25" customHeight="1">
      <c r="B123" s="324"/>
      <c r="C123" s="302" t="s">
        <v>503</v>
      </c>
      <c r="D123" s="302"/>
      <c r="E123" s="302"/>
      <c r="F123" s="302" t="s">
        <v>502</v>
      </c>
      <c r="G123" s="309"/>
      <c r="H123" s="302" t="s">
        <v>59</v>
      </c>
      <c r="I123" s="302" t="s">
        <v>62</v>
      </c>
      <c r="J123" s="302" t="s">
        <v>501</v>
      </c>
      <c r="K123" s="323"/>
    </row>
    <row r="124" spans="2:11" s="1" customFormat="1" ht="17.25" customHeight="1">
      <c r="B124" s="324"/>
      <c r="C124" s="297" t="s">
        <v>500</v>
      </c>
      <c r="D124" s="297"/>
      <c r="E124" s="297"/>
      <c r="F124" s="300" t="s">
        <v>499</v>
      </c>
      <c r="G124" s="307"/>
      <c r="H124" s="297"/>
      <c r="I124" s="297"/>
      <c r="J124" s="297" t="s">
        <v>498</v>
      </c>
      <c r="K124" s="323"/>
    </row>
    <row r="125" spans="2:11" s="1" customFormat="1" ht="5.25" customHeight="1">
      <c r="B125" s="318"/>
      <c r="C125" s="275"/>
      <c r="D125" s="275"/>
      <c r="E125" s="275"/>
      <c r="F125" s="275"/>
      <c r="G125" s="276"/>
      <c r="H125" s="275"/>
      <c r="I125" s="275"/>
      <c r="J125" s="275"/>
      <c r="K125" s="322"/>
    </row>
    <row r="126" spans="2:11" s="1" customFormat="1" ht="15" customHeight="1">
      <c r="B126" s="318"/>
      <c r="C126" s="269" t="s">
        <v>497</v>
      </c>
      <c r="D126" s="321"/>
      <c r="E126" s="321"/>
      <c r="F126" s="268" t="s">
        <v>458</v>
      </c>
      <c r="G126" s="269"/>
      <c r="H126" s="269" t="s">
        <v>496</v>
      </c>
      <c r="I126" s="269" t="s">
        <v>474</v>
      </c>
      <c r="J126" s="269">
        <v>120</v>
      </c>
      <c r="K126" s="272"/>
    </row>
    <row r="127" spans="2:11" s="1" customFormat="1" ht="15" customHeight="1">
      <c r="B127" s="318"/>
      <c r="C127" s="269" t="s">
        <v>495</v>
      </c>
      <c r="D127" s="269"/>
      <c r="E127" s="269"/>
      <c r="F127" s="268" t="s">
        <v>458</v>
      </c>
      <c r="G127" s="269"/>
      <c r="H127" s="269" t="s">
        <v>494</v>
      </c>
      <c r="I127" s="269" t="s">
        <v>474</v>
      </c>
      <c r="J127" s="269" t="s">
        <v>492</v>
      </c>
      <c r="K127" s="272"/>
    </row>
    <row r="128" spans="2:11" s="1" customFormat="1" ht="15" customHeight="1">
      <c r="B128" s="318"/>
      <c r="C128" s="269" t="s">
        <v>493</v>
      </c>
      <c r="D128" s="269"/>
      <c r="E128" s="269"/>
      <c r="F128" s="268" t="s">
        <v>458</v>
      </c>
      <c r="G128" s="269"/>
      <c r="H128" s="269" t="s">
        <v>530</v>
      </c>
      <c r="I128" s="269" t="s">
        <v>474</v>
      </c>
      <c r="J128" s="269" t="s">
        <v>492</v>
      </c>
      <c r="K128" s="272"/>
    </row>
    <row r="129" spans="2:11" s="1" customFormat="1" ht="15" customHeight="1">
      <c r="B129" s="318"/>
      <c r="C129" s="269" t="s">
        <v>529</v>
      </c>
      <c r="D129" s="269"/>
      <c r="E129" s="269"/>
      <c r="F129" s="268" t="s">
        <v>455</v>
      </c>
      <c r="G129" s="269"/>
      <c r="H129" s="269" t="s">
        <v>528</v>
      </c>
      <c r="I129" s="269" t="s">
        <v>474</v>
      </c>
      <c r="J129" s="269">
        <v>15</v>
      </c>
      <c r="K129" s="272"/>
    </row>
    <row r="130" spans="2:11" s="1" customFormat="1" ht="15" customHeight="1">
      <c r="B130" s="318"/>
      <c r="C130" s="319" t="s">
        <v>527</v>
      </c>
      <c r="D130" s="319"/>
      <c r="E130" s="319"/>
      <c r="F130" s="320" t="s">
        <v>455</v>
      </c>
      <c r="G130" s="319"/>
      <c r="H130" s="319" t="s">
        <v>526</v>
      </c>
      <c r="I130" s="319" t="s">
        <v>474</v>
      </c>
      <c r="J130" s="319">
        <v>15</v>
      </c>
      <c r="K130" s="272"/>
    </row>
    <row r="131" spans="2:11" s="1" customFormat="1" ht="15" customHeight="1">
      <c r="B131" s="318"/>
      <c r="C131" s="319" t="s">
        <v>525</v>
      </c>
      <c r="D131" s="319"/>
      <c r="E131" s="319"/>
      <c r="F131" s="320" t="s">
        <v>455</v>
      </c>
      <c r="G131" s="319"/>
      <c r="H131" s="319" t="s">
        <v>524</v>
      </c>
      <c r="I131" s="319" t="s">
        <v>474</v>
      </c>
      <c r="J131" s="319">
        <v>20</v>
      </c>
      <c r="K131" s="272"/>
    </row>
    <row r="132" spans="2:11" s="1" customFormat="1" ht="15" customHeight="1">
      <c r="B132" s="318"/>
      <c r="C132" s="319" t="s">
        <v>523</v>
      </c>
      <c r="D132" s="319"/>
      <c r="E132" s="319"/>
      <c r="F132" s="320" t="s">
        <v>455</v>
      </c>
      <c r="G132" s="319"/>
      <c r="H132" s="319" t="s">
        <v>522</v>
      </c>
      <c r="I132" s="319" t="s">
        <v>474</v>
      </c>
      <c r="J132" s="319">
        <v>20</v>
      </c>
      <c r="K132" s="272"/>
    </row>
    <row r="133" spans="2:11" s="1" customFormat="1" ht="15" customHeight="1">
      <c r="B133" s="318"/>
      <c r="C133" s="269" t="s">
        <v>491</v>
      </c>
      <c r="D133" s="269"/>
      <c r="E133" s="269"/>
      <c r="F133" s="268" t="s">
        <v>455</v>
      </c>
      <c r="G133" s="269"/>
      <c r="H133" s="269" t="s">
        <v>496</v>
      </c>
      <c r="I133" s="269" t="s">
        <v>474</v>
      </c>
      <c r="J133" s="269">
        <v>50</v>
      </c>
      <c r="K133" s="272"/>
    </row>
    <row r="134" spans="2:11" s="1" customFormat="1" ht="15" customHeight="1">
      <c r="B134" s="318"/>
      <c r="C134" s="269" t="s">
        <v>488</v>
      </c>
      <c r="D134" s="269"/>
      <c r="E134" s="269"/>
      <c r="F134" s="268" t="s">
        <v>455</v>
      </c>
      <c r="G134" s="269"/>
      <c r="H134" s="269" t="s">
        <v>496</v>
      </c>
      <c r="I134" s="269" t="s">
        <v>474</v>
      </c>
      <c r="J134" s="269">
        <v>50</v>
      </c>
      <c r="K134" s="272"/>
    </row>
    <row r="135" spans="2:11" s="1" customFormat="1" ht="15" customHeight="1">
      <c r="B135" s="318"/>
      <c r="C135" s="269" t="s">
        <v>55</v>
      </c>
      <c r="D135" s="269"/>
      <c r="E135" s="269"/>
      <c r="F135" s="268" t="s">
        <v>455</v>
      </c>
      <c r="G135" s="269"/>
      <c r="H135" s="269" t="s">
        <v>496</v>
      </c>
      <c r="I135" s="269" t="s">
        <v>474</v>
      </c>
      <c r="J135" s="269">
        <v>50</v>
      </c>
      <c r="K135" s="272"/>
    </row>
    <row r="136" spans="2:11" s="1" customFormat="1" ht="15" customHeight="1">
      <c r="B136" s="318"/>
      <c r="C136" s="269" t="s">
        <v>50</v>
      </c>
      <c r="D136" s="269"/>
      <c r="E136" s="269"/>
      <c r="F136" s="268" t="s">
        <v>455</v>
      </c>
      <c r="G136" s="269"/>
      <c r="H136" s="269" t="s">
        <v>496</v>
      </c>
      <c r="I136" s="269" t="s">
        <v>474</v>
      </c>
      <c r="J136" s="269">
        <v>50</v>
      </c>
      <c r="K136" s="272"/>
    </row>
    <row r="137" spans="2:11" s="1" customFormat="1" ht="15" customHeight="1">
      <c r="B137" s="318"/>
      <c r="C137" s="269" t="s">
        <v>521</v>
      </c>
      <c r="D137" s="269"/>
      <c r="E137" s="269"/>
      <c r="F137" s="268" t="s">
        <v>455</v>
      </c>
      <c r="G137" s="269"/>
      <c r="H137" s="269" t="s">
        <v>520</v>
      </c>
      <c r="I137" s="269" t="s">
        <v>474</v>
      </c>
      <c r="J137" s="269">
        <v>255</v>
      </c>
      <c r="K137" s="272"/>
    </row>
    <row r="138" spans="2:11" s="1" customFormat="1" ht="15" customHeight="1">
      <c r="B138" s="318"/>
      <c r="C138" s="269" t="s">
        <v>519</v>
      </c>
      <c r="D138" s="269"/>
      <c r="E138" s="269"/>
      <c r="F138" s="268" t="s">
        <v>458</v>
      </c>
      <c r="G138" s="269"/>
      <c r="H138" s="269" t="s">
        <v>518</v>
      </c>
      <c r="I138" s="269" t="s">
        <v>517</v>
      </c>
      <c r="J138" s="269"/>
      <c r="K138" s="272"/>
    </row>
    <row r="139" spans="2:11" s="1" customFormat="1" ht="15" customHeight="1">
      <c r="B139" s="318"/>
      <c r="C139" s="269" t="s">
        <v>516</v>
      </c>
      <c r="D139" s="269"/>
      <c r="E139" s="269"/>
      <c r="F139" s="268" t="s">
        <v>458</v>
      </c>
      <c r="G139" s="269"/>
      <c r="H139" s="269" t="s">
        <v>515</v>
      </c>
      <c r="I139" s="269" t="s">
        <v>453</v>
      </c>
      <c r="J139" s="269"/>
      <c r="K139" s="272"/>
    </row>
    <row r="140" spans="2:11" s="1" customFormat="1" ht="15" customHeight="1">
      <c r="B140" s="318"/>
      <c r="C140" s="269" t="s">
        <v>514</v>
      </c>
      <c r="D140" s="269"/>
      <c r="E140" s="269"/>
      <c r="F140" s="268" t="s">
        <v>458</v>
      </c>
      <c r="G140" s="269"/>
      <c r="H140" s="269" t="s">
        <v>514</v>
      </c>
      <c r="I140" s="269" t="s">
        <v>453</v>
      </c>
      <c r="J140" s="269"/>
      <c r="K140" s="272"/>
    </row>
    <row r="141" spans="2:11" s="1" customFormat="1" ht="15" customHeight="1">
      <c r="B141" s="318"/>
      <c r="C141" s="269" t="s">
        <v>37</v>
      </c>
      <c r="D141" s="269"/>
      <c r="E141" s="269"/>
      <c r="F141" s="268" t="s">
        <v>458</v>
      </c>
      <c r="G141" s="269"/>
      <c r="H141" s="269" t="s">
        <v>513</v>
      </c>
      <c r="I141" s="269" t="s">
        <v>453</v>
      </c>
      <c r="J141" s="269"/>
      <c r="K141" s="272"/>
    </row>
    <row r="142" spans="2:11" s="1" customFormat="1" ht="15" customHeight="1">
      <c r="B142" s="318"/>
      <c r="C142" s="269" t="s">
        <v>512</v>
      </c>
      <c r="D142" s="269"/>
      <c r="E142" s="269"/>
      <c r="F142" s="268" t="s">
        <v>458</v>
      </c>
      <c r="G142" s="269"/>
      <c r="H142" s="269" t="s">
        <v>511</v>
      </c>
      <c r="I142" s="269" t="s">
        <v>453</v>
      </c>
      <c r="J142" s="269"/>
      <c r="K142" s="272"/>
    </row>
    <row r="143" spans="2:11" s="1" customFormat="1" ht="15" customHeight="1">
      <c r="B143" s="317"/>
      <c r="C143" s="316"/>
      <c r="D143" s="316"/>
      <c r="E143" s="316"/>
      <c r="F143" s="316"/>
      <c r="G143" s="316"/>
      <c r="H143" s="316"/>
      <c r="I143" s="316"/>
      <c r="J143" s="316"/>
      <c r="K143" s="315"/>
    </row>
    <row r="144" spans="2:11" s="1" customFormat="1" ht="18.75" customHeight="1">
      <c r="B144" s="287"/>
      <c r="C144" s="287"/>
      <c r="D144" s="287"/>
      <c r="E144" s="287"/>
      <c r="F144" s="314"/>
      <c r="G144" s="287"/>
      <c r="H144" s="287"/>
      <c r="I144" s="287"/>
      <c r="J144" s="287"/>
      <c r="K144" s="287"/>
    </row>
    <row r="145" spans="2:11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pans="2:11" s="1" customFormat="1" ht="7.5" customHeight="1">
      <c r="B146" s="313"/>
      <c r="C146" s="312"/>
      <c r="D146" s="312"/>
      <c r="E146" s="312"/>
      <c r="F146" s="312"/>
      <c r="G146" s="312"/>
      <c r="H146" s="312"/>
      <c r="I146" s="312"/>
      <c r="J146" s="312"/>
      <c r="K146" s="311"/>
    </row>
    <row r="147" spans="2:11" s="1" customFormat="1" ht="45" customHeight="1">
      <c r="B147" s="308"/>
      <c r="C147" s="310" t="s">
        <v>510</v>
      </c>
      <c r="D147" s="310"/>
      <c r="E147" s="310"/>
      <c r="F147" s="310"/>
      <c r="G147" s="310"/>
      <c r="H147" s="310"/>
      <c r="I147" s="310"/>
      <c r="J147" s="310"/>
      <c r="K147" s="306"/>
    </row>
    <row r="148" spans="2:11" s="1" customFormat="1" ht="17.25" customHeight="1">
      <c r="B148" s="308"/>
      <c r="C148" s="302" t="s">
        <v>503</v>
      </c>
      <c r="D148" s="302"/>
      <c r="E148" s="302"/>
      <c r="F148" s="302" t="s">
        <v>502</v>
      </c>
      <c r="G148" s="309"/>
      <c r="H148" s="302" t="s">
        <v>59</v>
      </c>
      <c r="I148" s="302" t="s">
        <v>62</v>
      </c>
      <c r="J148" s="302" t="s">
        <v>501</v>
      </c>
      <c r="K148" s="306"/>
    </row>
    <row r="149" spans="2:11" s="1" customFormat="1" ht="17.25" customHeight="1">
      <c r="B149" s="308"/>
      <c r="C149" s="297" t="s">
        <v>500</v>
      </c>
      <c r="D149" s="297"/>
      <c r="E149" s="297"/>
      <c r="F149" s="300" t="s">
        <v>499</v>
      </c>
      <c r="G149" s="307"/>
      <c r="H149" s="297"/>
      <c r="I149" s="297"/>
      <c r="J149" s="297" t="s">
        <v>498</v>
      </c>
      <c r="K149" s="306"/>
    </row>
    <row r="150" spans="2:11" s="1" customFormat="1" ht="5.25" customHeight="1">
      <c r="B150" s="274"/>
      <c r="C150" s="275"/>
      <c r="D150" s="275"/>
      <c r="E150" s="275"/>
      <c r="F150" s="275"/>
      <c r="G150" s="295"/>
      <c r="H150" s="275"/>
      <c r="I150" s="275"/>
      <c r="J150" s="275"/>
      <c r="K150" s="272"/>
    </row>
    <row r="151" spans="2:11" s="1" customFormat="1" ht="15" customHeight="1">
      <c r="B151" s="274"/>
      <c r="C151" s="271" t="s">
        <v>497</v>
      </c>
      <c r="D151" s="269"/>
      <c r="E151" s="269"/>
      <c r="F151" s="305" t="s">
        <v>458</v>
      </c>
      <c r="G151" s="269"/>
      <c r="H151" s="271" t="s">
        <v>496</v>
      </c>
      <c r="I151" s="271" t="s">
        <v>474</v>
      </c>
      <c r="J151" s="271">
        <v>120</v>
      </c>
      <c r="K151" s="272"/>
    </row>
    <row r="152" spans="2:11" s="1" customFormat="1" ht="15" customHeight="1">
      <c r="B152" s="274"/>
      <c r="C152" s="271" t="s">
        <v>495</v>
      </c>
      <c r="D152" s="269"/>
      <c r="E152" s="269"/>
      <c r="F152" s="305" t="s">
        <v>458</v>
      </c>
      <c r="G152" s="269"/>
      <c r="H152" s="271" t="s">
        <v>509</v>
      </c>
      <c r="I152" s="271" t="s">
        <v>474</v>
      </c>
      <c r="J152" s="271" t="s">
        <v>492</v>
      </c>
      <c r="K152" s="272"/>
    </row>
    <row r="153" spans="2:11" s="1" customFormat="1" ht="15" customHeight="1">
      <c r="B153" s="274"/>
      <c r="C153" s="271" t="s">
        <v>493</v>
      </c>
      <c r="D153" s="269"/>
      <c r="E153" s="269"/>
      <c r="F153" s="305" t="s">
        <v>458</v>
      </c>
      <c r="G153" s="269"/>
      <c r="H153" s="271" t="s">
        <v>508</v>
      </c>
      <c r="I153" s="271" t="s">
        <v>474</v>
      </c>
      <c r="J153" s="271" t="s">
        <v>492</v>
      </c>
      <c r="K153" s="272"/>
    </row>
    <row r="154" spans="2:11" s="1" customFormat="1" ht="15" customHeight="1">
      <c r="B154" s="274"/>
      <c r="C154" s="271" t="s">
        <v>491</v>
      </c>
      <c r="D154" s="269"/>
      <c r="E154" s="269"/>
      <c r="F154" s="305" t="s">
        <v>455</v>
      </c>
      <c r="G154" s="269"/>
      <c r="H154" s="271" t="s">
        <v>496</v>
      </c>
      <c r="I154" s="271" t="s">
        <v>474</v>
      </c>
      <c r="J154" s="271">
        <v>50</v>
      </c>
      <c r="K154" s="272"/>
    </row>
    <row r="155" spans="2:11" s="1" customFormat="1" ht="15" customHeight="1">
      <c r="B155" s="274"/>
      <c r="C155" s="271" t="s">
        <v>490</v>
      </c>
      <c r="D155" s="269"/>
      <c r="E155" s="269"/>
      <c r="F155" s="305" t="s">
        <v>458</v>
      </c>
      <c r="G155" s="269"/>
      <c r="H155" s="271" t="s">
        <v>496</v>
      </c>
      <c r="I155" s="271" t="s">
        <v>489</v>
      </c>
      <c r="J155" s="271"/>
      <c r="K155" s="272"/>
    </row>
    <row r="156" spans="2:11" s="1" customFormat="1" ht="15" customHeight="1">
      <c r="B156" s="274"/>
      <c r="C156" s="271" t="s">
        <v>488</v>
      </c>
      <c r="D156" s="269"/>
      <c r="E156" s="269"/>
      <c r="F156" s="305" t="s">
        <v>455</v>
      </c>
      <c r="G156" s="269"/>
      <c r="H156" s="271" t="s">
        <v>496</v>
      </c>
      <c r="I156" s="271" t="s">
        <v>474</v>
      </c>
      <c r="J156" s="271">
        <v>50</v>
      </c>
      <c r="K156" s="272"/>
    </row>
    <row r="157" spans="2:11" s="1" customFormat="1" ht="15" customHeight="1">
      <c r="B157" s="274"/>
      <c r="C157" s="271" t="s">
        <v>50</v>
      </c>
      <c r="D157" s="269"/>
      <c r="E157" s="269"/>
      <c r="F157" s="305" t="s">
        <v>455</v>
      </c>
      <c r="G157" s="269"/>
      <c r="H157" s="271" t="s">
        <v>496</v>
      </c>
      <c r="I157" s="271" t="s">
        <v>474</v>
      </c>
      <c r="J157" s="271">
        <v>50</v>
      </c>
      <c r="K157" s="272"/>
    </row>
    <row r="158" spans="2:11" s="1" customFormat="1" ht="15" customHeight="1">
      <c r="B158" s="274"/>
      <c r="C158" s="271" t="s">
        <v>55</v>
      </c>
      <c r="D158" s="269"/>
      <c r="E158" s="269"/>
      <c r="F158" s="305" t="s">
        <v>455</v>
      </c>
      <c r="G158" s="269"/>
      <c r="H158" s="271" t="s">
        <v>496</v>
      </c>
      <c r="I158" s="271" t="s">
        <v>474</v>
      </c>
      <c r="J158" s="271">
        <v>50</v>
      </c>
      <c r="K158" s="272"/>
    </row>
    <row r="159" spans="2:11" s="1" customFormat="1" ht="15" customHeight="1">
      <c r="B159" s="274"/>
      <c r="C159" s="271" t="s">
        <v>92</v>
      </c>
      <c r="D159" s="269"/>
      <c r="E159" s="269"/>
      <c r="F159" s="305" t="s">
        <v>458</v>
      </c>
      <c r="G159" s="269"/>
      <c r="H159" s="271" t="s">
        <v>507</v>
      </c>
      <c r="I159" s="271" t="s">
        <v>474</v>
      </c>
      <c r="J159" s="271" t="s">
        <v>506</v>
      </c>
      <c r="K159" s="272"/>
    </row>
    <row r="160" spans="2:11" s="1" customFormat="1" ht="15" customHeight="1">
      <c r="B160" s="274"/>
      <c r="C160" s="271" t="s">
        <v>477</v>
      </c>
      <c r="D160" s="269"/>
      <c r="E160" s="269"/>
      <c r="F160" s="305" t="s">
        <v>458</v>
      </c>
      <c r="G160" s="269"/>
      <c r="H160" s="271" t="s">
        <v>505</v>
      </c>
      <c r="I160" s="271" t="s">
        <v>453</v>
      </c>
      <c r="J160" s="271"/>
      <c r="K160" s="272"/>
    </row>
    <row r="161" spans="2:11" s="1" customFormat="1" ht="15" customHeight="1">
      <c r="B161" s="292"/>
      <c r="C161" s="290"/>
      <c r="D161" s="290"/>
      <c r="E161" s="290"/>
      <c r="F161" s="290"/>
      <c r="G161" s="290"/>
      <c r="H161" s="290"/>
      <c r="I161" s="290"/>
      <c r="J161" s="290"/>
      <c r="K161" s="289"/>
    </row>
    <row r="162" spans="2:11" s="1" customFormat="1" ht="18.75" customHeight="1">
      <c r="B162" s="287"/>
      <c r="C162" s="276"/>
      <c r="D162" s="276"/>
      <c r="E162" s="276"/>
      <c r="F162" s="288"/>
      <c r="G162" s="276"/>
      <c r="H162" s="276"/>
      <c r="I162" s="276"/>
      <c r="J162" s="276"/>
      <c r="K162" s="287"/>
    </row>
    <row r="163" spans="2:11" s="1" customFormat="1" ht="18.75" customHeight="1">
      <c r="B163" s="286"/>
      <c r="C163" s="286"/>
      <c r="D163" s="286"/>
      <c r="E163" s="286"/>
      <c r="F163" s="286"/>
      <c r="G163" s="286"/>
      <c r="H163" s="286"/>
      <c r="I163" s="286"/>
      <c r="J163" s="286"/>
      <c r="K163" s="286"/>
    </row>
    <row r="164" spans="2:11" s="1" customFormat="1" ht="7.5" customHeight="1">
      <c r="B164" s="285"/>
      <c r="C164" s="284"/>
      <c r="D164" s="284"/>
      <c r="E164" s="284"/>
      <c r="F164" s="284"/>
      <c r="G164" s="284"/>
      <c r="H164" s="284"/>
      <c r="I164" s="284"/>
      <c r="J164" s="284"/>
      <c r="K164" s="283"/>
    </row>
    <row r="165" spans="2:11" s="1" customFormat="1" ht="45" customHeight="1">
      <c r="B165" s="281"/>
      <c r="C165" s="282" t="s">
        <v>504</v>
      </c>
      <c r="D165" s="282"/>
      <c r="E165" s="282"/>
      <c r="F165" s="282"/>
      <c r="G165" s="282"/>
      <c r="H165" s="282"/>
      <c r="I165" s="282"/>
      <c r="J165" s="282"/>
      <c r="K165" s="277"/>
    </row>
    <row r="166" spans="2:11" s="1" customFormat="1" ht="17.25" customHeight="1">
      <c r="B166" s="281"/>
      <c r="C166" s="302" t="s">
        <v>503</v>
      </c>
      <c r="D166" s="302"/>
      <c r="E166" s="302"/>
      <c r="F166" s="302" t="s">
        <v>502</v>
      </c>
      <c r="G166" s="304"/>
      <c r="H166" s="303" t="s">
        <v>59</v>
      </c>
      <c r="I166" s="303" t="s">
        <v>62</v>
      </c>
      <c r="J166" s="302" t="s">
        <v>501</v>
      </c>
      <c r="K166" s="277"/>
    </row>
    <row r="167" spans="2:11" s="1" customFormat="1" ht="17.25" customHeight="1">
      <c r="B167" s="301"/>
      <c r="C167" s="297" t="s">
        <v>500</v>
      </c>
      <c r="D167" s="297"/>
      <c r="E167" s="297"/>
      <c r="F167" s="300" t="s">
        <v>499</v>
      </c>
      <c r="G167" s="299"/>
      <c r="H167" s="298"/>
      <c r="I167" s="298"/>
      <c r="J167" s="297" t="s">
        <v>498</v>
      </c>
      <c r="K167" s="296"/>
    </row>
    <row r="168" spans="2:11" s="1" customFormat="1" ht="5.25" customHeight="1">
      <c r="B168" s="274"/>
      <c r="C168" s="275"/>
      <c r="D168" s="275"/>
      <c r="E168" s="275"/>
      <c r="F168" s="275"/>
      <c r="G168" s="295"/>
      <c r="H168" s="275"/>
      <c r="I168" s="275"/>
      <c r="J168" s="275"/>
      <c r="K168" s="272"/>
    </row>
    <row r="169" spans="2:11" s="1" customFormat="1" ht="15" customHeight="1">
      <c r="B169" s="274"/>
      <c r="C169" s="269" t="s">
        <v>497</v>
      </c>
      <c r="D169" s="269"/>
      <c r="E169" s="269"/>
      <c r="F169" s="268" t="s">
        <v>458</v>
      </c>
      <c r="G169" s="269"/>
      <c r="H169" s="269" t="s">
        <v>496</v>
      </c>
      <c r="I169" s="269" t="s">
        <v>474</v>
      </c>
      <c r="J169" s="269">
        <v>120</v>
      </c>
      <c r="K169" s="272"/>
    </row>
    <row r="170" spans="2:11" s="1" customFormat="1" ht="15" customHeight="1">
      <c r="B170" s="274"/>
      <c r="C170" s="269" t="s">
        <v>495</v>
      </c>
      <c r="D170" s="269"/>
      <c r="E170" s="269"/>
      <c r="F170" s="268" t="s">
        <v>458</v>
      </c>
      <c r="G170" s="269"/>
      <c r="H170" s="269" t="s">
        <v>494</v>
      </c>
      <c r="I170" s="269" t="s">
        <v>474</v>
      </c>
      <c r="J170" s="269" t="s">
        <v>492</v>
      </c>
      <c r="K170" s="272"/>
    </row>
    <row r="171" spans="2:11" s="1" customFormat="1" ht="15" customHeight="1">
      <c r="B171" s="274"/>
      <c r="C171" s="269" t="s">
        <v>493</v>
      </c>
      <c r="D171" s="269"/>
      <c r="E171" s="269"/>
      <c r="F171" s="268" t="s">
        <v>458</v>
      </c>
      <c r="G171" s="269"/>
      <c r="H171" s="269" t="s">
        <v>487</v>
      </c>
      <c r="I171" s="269" t="s">
        <v>474</v>
      </c>
      <c r="J171" s="269" t="s">
        <v>492</v>
      </c>
      <c r="K171" s="272"/>
    </row>
    <row r="172" spans="2:11" s="1" customFormat="1" ht="15" customHeight="1">
      <c r="B172" s="274"/>
      <c r="C172" s="269" t="s">
        <v>491</v>
      </c>
      <c r="D172" s="269"/>
      <c r="E172" s="269"/>
      <c r="F172" s="268" t="s">
        <v>455</v>
      </c>
      <c r="G172" s="269"/>
      <c r="H172" s="269" t="s">
        <v>487</v>
      </c>
      <c r="I172" s="269" t="s">
        <v>474</v>
      </c>
      <c r="J172" s="269">
        <v>50</v>
      </c>
      <c r="K172" s="272"/>
    </row>
    <row r="173" spans="2:11" s="1" customFormat="1" ht="15" customHeight="1">
      <c r="B173" s="274"/>
      <c r="C173" s="269" t="s">
        <v>490</v>
      </c>
      <c r="D173" s="269"/>
      <c r="E173" s="269"/>
      <c r="F173" s="268" t="s">
        <v>458</v>
      </c>
      <c r="G173" s="269"/>
      <c r="H173" s="269" t="s">
        <v>487</v>
      </c>
      <c r="I173" s="269" t="s">
        <v>489</v>
      </c>
      <c r="J173" s="269"/>
      <c r="K173" s="272"/>
    </row>
    <row r="174" spans="2:11" s="1" customFormat="1" ht="15" customHeight="1">
      <c r="B174" s="274"/>
      <c r="C174" s="269" t="s">
        <v>488</v>
      </c>
      <c r="D174" s="269"/>
      <c r="E174" s="269"/>
      <c r="F174" s="268" t="s">
        <v>455</v>
      </c>
      <c r="G174" s="269"/>
      <c r="H174" s="269" t="s">
        <v>487</v>
      </c>
      <c r="I174" s="269" t="s">
        <v>474</v>
      </c>
      <c r="J174" s="269">
        <v>50</v>
      </c>
      <c r="K174" s="272"/>
    </row>
    <row r="175" spans="2:11" s="1" customFormat="1" ht="15" customHeight="1">
      <c r="B175" s="274"/>
      <c r="C175" s="269" t="s">
        <v>50</v>
      </c>
      <c r="D175" s="269"/>
      <c r="E175" s="269"/>
      <c r="F175" s="268" t="s">
        <v>455</v>
      </c>
      <c r="G175" s="269"/>
      <c r="H175" s="269" t="s">
        <v>487</v>
      </c>
      <c r="I175" s="269" t="s">
        <v>474</v>
      </c>
      <c r="J175" s="269">
        <v>50</v>
      </c>
      <c r="K175" s="272"/>
    </row>
    <row r="176" spans="2:11" s="1" customFormat="1" ht="15" customHeight="1">
      <c r="B176" s="274"/>
      <c r="C176" s="269" t="s">
        <v>55</v>
      </c>
      <c r="D176" s="269"/>
      <c r="E176" s="269"/>
      <c r="F176" s="268" t="s">
        <v>455</v>
      </c>
      <c r="G176" s="269"/>
      <c r="H176" s="269" t="s">
        <v>487</v>
      </c>
      <c r="I176" s="269" t="s">
        <v>474</v>
      </c>
      <c r="J176" s="269">
        <v>50</v>
      </c>
      <c r="K176" s="272"/>
    </row>
    <row r="177" spans="2:11" s="1" customFormat="1" ht="15" customHeight="1">
      <c r="B177" s="274"/>
      <c r="C177" s="269" t="s">
        <v>100</v>
      </c>
      <c r="D177" s="269"/>
      <c r="E177" s="269"/>
      <c r="F177" s="268" t="s">
        <v>458</v>
      </c>
      <c r="G177" s="269"/>
      <c r="H177" s="269" t="s">
        <v>486</v>
      </c>
      <c r="I177" s="269" t="s">
        <v>485</v>
      </c>
      <c r="J177" s="269"/>
      <c r="K177" s="272"/>
    </row>
    <row r="178" spans="2:11" s="1" customFormat="1" ht="15" customHeight="1">
      <c r="B178" s="274"/>
      <c r="C178" s="269" t="s">
        <v>62</v>
      </c>
      <c r="D178" s="269"/>
      <c r="E178" s="269"/>
      <c r="F178" s="268" t="s">
        <v>458</v>
      </c>
      <c r="G178" s="269"/>
      <c r="H178" s="269" t="s">
        <v>484</v>
      </c>
      <c r="I178" s="269" t="s">
        <v>433</v>
      </c>
      <c r="J178" s="269">
        <v>1</v>
      </c>
      <c r="K178" s="272"/>
    </row>
    <row r="179" spans="2:11" s="1" customFormat="1" ht="15" customHeight="1">
      <c r="B179" s="274"/>
      <c r="C179" s="269" t="s">
        <v>58</v>
      </c>
      <c r="D179" s="269"/>
      <c r="E179" s="269"/>
      <c r="F179" s="268" t="s">
        <v>458</v>
      </c>
      <c r="G179" s="269"/>
      <c r="H179" s="269" t="s">
        <v>483</v>
      </c>
      <c r="I179" s="269" t="s">
        <v>474</v>
      </c>
      <c r="J179" s="269">
        <v>20</v>
      </c>
      <c r="K179" s="272"/>
    </row>
    <row r="180" spans="2:11" s="1" customFormat="1" ht="15" customHeight="1">
      <c r="B180" s="274"/>
      <c r="C180" s="269" t="s">
        <v>59</v>
      </c>
      <c r="D180" s="269"/>
      <c r="E180" s="269"/>
      <c r="F180" s="268" t="s">
        <v>458</v>
      </c>
      <c r="G180" s="269"/>
      <c r="H180" s="269" t="s">
        <v>482</v>
      </c>
      <c r="I180" s="269" t="s">
        <v>474</v>
      </c>
      <c r="J180" s="269">
        <v>255</v>
      </c>
      <c r="K180" s="272"/>
    </row>
    <row r="181" spans="2:11" s="1" customFormat="1" ht="15" customHeight="1">
      <c r="B181" s="274"/>
      <c r="C181" s="269" t="s">
        <v>101</v>
      </c>
      <c r="D181" s="269"/>
      <c r="E181" s="269"/>
      <c r="F181" s="268" t="s">
        <v>458</v>
      </c>
      <c r="G181" s="269"/>
      <c r="H181" s="269" t="s">
        <v>481</v>
      </c>
      <c r="I181" s="269" t="s">
        <v>474</v>
      </c>
      <c r="J181" s="269">
        <v>10</v>
      </c>
      <c r="K181" s="272"/>
    </row>
    <row r="182" spans="2:11" s="1" customFormat="1" ht="15" customHeight="1">
      <c r="B182" s="274"/>
      <c r="C182" s="269" t="s">
        <v>102</v>
      </c>
      <c r="D182" s="269"/>
      <c r="E182" s="269"/>
      <c r="F182" s="268" t="s">
        <v>458</v>
      </c>
      <c r="G182" s="269"/>
      <c r="H182" s="269" t="s">
        <v>480</v>
      </c>
      <c r="I182" s="269" t="s">
        <v>453</v>
      </c>
      <c r="J182" s="269"/>
      <c r="K182" s="272"/>
    </row>
    <row r="183" spans="2:11" s="1" customFormat="1" ht="15" customHeight="1">
      <c r="B183" s="274"/>
      <c r="C183" s="269" t="s">
        <v>479</v>
      </c>
      <c r="D183" s="269"/>
      <c r="E183" s="269"/>
      <c r="F183" s="268" t="s">
        <v>458</v>
      </c>
      <c r="G183" s="269"/>
      <c r="H183" s="269" t="s">
        <v>478</v>
      </c>
      <c r="I183" s="269" t="s">
        <v>453</v>
      </c>
      <c r="J183" s="269"/>
      <c r="K183" s="272"/>
    </row>
    <row r="184" spans="2:11" s="1" customFormat="1" ht="15" customHeight="1">
      <c r="B184" s="274"/>
      <c r="C184" s="269" t="s">
        <v>477</v>
      </c>
      <c r="D184" s="269"/>
      <c r="E184" s="269"/>
      <c r="F184" s="268" t="s">
        <v>458</v>
      </c>
      <c r="G184" s="269"/>
      <c r="H184" s="269" t="s">
        <v>476</v>
      </c>
      <c r="I184" s="269" t="s">
        <v>453</v>
      </c>
      <c r="J184" s="269"/>
      <c r="K184" s="272"/>
    </row>
    <row r="185" spans="2:11" s="1" customFormat="1" ht="15" customHeight="1">
      <c r="B185" s="274"/>
      <c r="C185" s="269" t="s">
        <v>104</v>
      </c>
      <c r="D185" s="269"/>
      <c r="E185" s="269"/>
      <c r="F185" s="268" t="s">
        <v>455</v>
      </c>
      <c r="G185" s="269"/>
      <c r="H185" s="269" t="s">
        <v>475</v>
      </c>
      <c r="I185" s="269" t="s">
        <v>474</v>
      </c>
      <c r="J185" s="269">
        <v>50</v>
      </c>
      <c r="K185" s="272"/>
    </row>
    <row r="186" spans="2:11" s="1" customFormat="1" ht="15" customHeight="1">
      <c r="B186" s="274"/>
      <c r="C186" s="269" t="s">
        <v>473</v>
      </c>
      <c r="D186" s="269"/>
      <c r="E186" s="269"/>
      <c r="F186" s="268" t="s">
        <v>455</v>
      </c>
      <c r="G186" s="269"/>
      <c r="H186" s="269" t="s">
        <v>472</v>
      </c>
      <c r="I186" s="269" t="s">
        <v>467</v>
      </c>
      <c r="J186" s="269"/>
      <c r="K186" s="272"/>
    </row>
    <row r="187" spans="2:11" s="1" customFormat="1" ht="15" customHeight="1">
      <c r="B187" s="274"/>
      <c r="C187" s="269" t="s">
        <v>471</v>
      </c>
      <c r="D187" s="269"/>
      <c r="E187" s="269"/>
      <c r="F187" s="268" t="s">
        <v>455</v>
      </c>
      <c r="G187" s="269"/>
      <c r="H187" s="269" t="s">
        <v>470</v>
      </c>
      <c r="I187" s="269" t="s">
        <v>467</v>
      </c>
      <c r="J187" s="269"/>
      <c r="K187" s="272"/>
    </row>
    <row r="188" spans="2:11" s="1" customFormat="1" ht="15" customHeight="1">
      <c r="B188" s="274"/>
      <c r="C188" s="269" t="s">
        <v>469</v>
      </c>
      <c r="D188" s="269"/>
      <c r="E188" s="269"/>
      <c r="F188" s="268" t="s">
        <v>455</v>
      </c>
      <c r="G188" s="269"/>
      <c r="H188" s="269" t="s">
        <v>468</v>
      </c>
      <c r="I188" s="269" t="s">
        <v>467</v>
      </c>
      <c r="J188" s="269"/>
      <c r="K188" s="272"/>
    </row>
    <row r="189" spans="2:11" s="1" customFormat="1" ht="15" customHeight="1">
      <c r="B189" s="274"/>
      <c r="C189" s="267" t="s">
        <v>466</v>
      </c>
      <c r="D189" s="269"/>
      <c r="E189" s="269"/>
      <c r="F189" s="268" t="s">
        <v>455</v>
      </c>
      <c r="G189" s="269"/>
      <c r="H189" s="269" t="s">
        <v>465</v>
      </c>
      <c r="I189" s="269" t="s">
        <v>464</v>
      </c>
      <c r="J189" s="294" t="s">
        <v>463</v>
      </c>
      <c r="K189" s="272"/>
    </row>
    <row r="190" spans="2:11" s="1" customFormat="1" ht="15" customHeight="1">
      <c r="B190" s="274"/>
      <c r="C190" s="267" t="s">
        <v>41</v>
      </c>
      <c r="D190" s="269"/>
      <c r="E190" s="269"/>
      <c r="F190" s="268" t="s">
        <v>458</v>
      </c>
      <c r="G190" s="269"/>
      <c r="H190" s="293" t="s">
        <v>462</v>
      </c>
      <c r="I190" s="269" t="s">
        <v>448</v>
      </c>
      <c r="J190" s="269"/>
      <c r="K190" s="272"/>
    </row>
    <row r="191" spans="2:11" s="1" customFormat="1" ht="15" customHeight="1">
      <c r="B191" s="274"/>
      <c r="C191" s="267" t="s">
        <v>461</v>
      </c>
      <c r="D191" s="269"/>
      <c r="E191" s="269"/>
      <c r="F191" s="268" t="s">
        <v>458</v>
      </c>
      <c r="G191" s="269"/>
      <c r="H191" s="269" t="s">
        <v>460</v>
      </c>
      <c r="I191" s="269" t="s">
        <v>453</v>
      </c>
      <c r="J191" s="269"/>
      <c r="K191" s="272"/>
    </row>
    <row r="192" spans="2:11" s="1" customFormat="1" ht="15" customHeight="1">
      <c r="B192" s="274"/>
      <c r="C192" s="267" t="s">
        <v>459</v>
      </c>
      <c r="D192" s="269"/>
      <c r="E192" s="269"/>
      <c r="F192" s="268" t="s">
        <v>458</v>
      </c>
      <c r="G192" s="269"/>
      <c r="H192" s="269" t="s">
        <v>457</v>
      </c>
      <c r="I192" s="269" t="s">
        <v>453</v>
      </c>
      <c r="J192" s="269"/>
      <c r="K192" s="272"/>
    </row>
    <row r="193" spans="2:11" s="1" customFormat="1" ht="15" customHeight="1">
      <c r="B193" s="274"/>
      <c r="C193" s="267" t="s">
        <v>456</v>
      </c>
      <c r="D193" s="269"/>
      <c r="E193" s="269"/>
      <c r="F193" s="268" t="s">
        <v>455</v>
      </c>
      <c r="G193" s="269"/>
      <c r="H193" s="269" t="s">
        <v>454</v>
      </c>
      <c r="I193" s="269" t="s">
        <v>453</v>
      </c>
      <c r="J193" s="269"/>
      <c r="K193" s="272"/>
    </row>
    <row r="194" spans="2:11" s="1" customFormat="1" ht="15" customHeight="1">
      <c r="B194" s="292"/>
      <c r="C194" s="291"/>
      <c r="D194" s="290"/>
      <c r="E194" s="290"/>
      <c r="F194" s="290"/>
      <c r="G194" s="290"/>
      <c r="H194" s="290"/>
      <c r="I194" s="290"/>
      <c r="J194" s="290"/>
      <c r="K194" s="289"/>
    </row>
    <row r="195" spans="2:11" s="1" customFormat="1" ht="18.75" customHeight="1">
      <c r="B195" s="287"/>
      <c r="C195" s="276"/>
      <c r="D195" s="276"/>
      <c r="E195" s="276"/>
      <c r="F195" s="288"/>
      <c r="G195" s="276"/>
      <c r="H195" s="276"/>
      <c r="I195" s="276"/>
      <c r="J195" s="276"/>
      <c r="K195" s="287"/>
    </row>
    <row r="196" spans="2:11" s="1" customFormat="1" ht="18.75" customHeight="1">
      <c r="B196" s="287"/>
      <c r="C196" s="276"/>
      <c r="D196" s="276"/>
      <c r="E196" s="276"/>
      <c r="F196" s="288"/>
      <c r="G196" s="276"/>
      <c r="H196" s="276"/>
      <c r="I196" s="276"/>
      <c r="J196" s="276"/>
      <c r="K196" s="287"/>
    </row>
    <row r="197" spans="2:11" s="1" customFormat="1" ht="18.75" customHeight="1">
      <c r="B197" s="286"/>
      <c r="C197" s="286"/>
      <c r="D197" s="286"/>
      <c r="E197" s="286"/>
      <c r="F197" s="286"/>
      <c r="G197" s="286"/>
      <c r="H197" s="286"/>
      <c r="I197" s="286"/>
      <c r="J197" s="286"/>
      <c r="K197" s="286"/>
    </row>
    <row r="198" spans="2:11" s="1" customFormat="1" ht="13.5">
      <c r="B198" s="285"/>
      <c r="C198" s="284"/>
      <c r="D198" s="284"/>
      <c r="E198" s="284"/>
      <c r="F198" s="284"/>
      <c r="G198" s="284"/>
      <c r="H198" s="284"/>
      <c r="I198" s="284"/>
      <c r="J198" s="284"/>
      <c r="K198" s="283"/>
    </row>
    <row r="199" spans="2:11" s="1" customFormat="1" ht="21">
      <c r="B199" s="281"/>
      <c r="C199" s="282" t="s">
        <v>452</v>
      </c>
      <c r="D199" s="282"/>
      <c r="E199" s="282"/>
      <c r="F199" s="282"/>
      <c r="G199" s="282"/>
      <c r="H199" s="282"/>
      <c r="I199" s="282"/>
      <c r="J199" s="282"/>
      <c r="K199" s="277"/>
    </row>
    <row r="200" spans="2:11" s="1" customFormat="1" ht="25.5" customHeight="1">
      <c r="B200" s="281"/>
      <c r="C200" s="280" t="s">
        <v>451</v>
      </c>
      <c r="D200" s="280"/>
      <c r="E200" s="280"/>
      <c r="F200" s="280" t="s">
        <v>450</v>
      </c>
      <c r="G200" s="279"/>
      <c r="H200" s="278" t="s">
        <v>449</v>
      </c>
      <c r="I200" s="278"/>
      <c r="J200" s="278"/>
      <c r="K200" s="277"/>
    </row>
    <row r="201" spans="2:11" s="1" customFormat="1" ht="5.25" customHeight="1">
      <c r="B201" s="274"/>
      <c r="C201" s="275"/>
      <c r="D201" s="275"/>
      <c r="E201" s="275"/>
      <c r="F201" s="275"/>
      <c r="G201" s="276"/>
      <c r="H201" s="275"/>
      <c r="I201" s="275"/>
      <c r="J201" s="275"/>
      <c r="K201" s="272"/>
    </row>
    <row r="202" spans="2:11" s="1" customFormat="1" ht="15" customHeight="1">
      <c r="B202" s="274"/>
      <c r="C202" s="269" t="s">
        <v>448</v>
      </c>
      <c r="D202" s="269"/>
      <c r="E202" s="269"/>
      <c r="F202" s="268" t="s">
        <v>42</v>
      </c>
      <c r="G202" s="269"/>
      <c r="H202" s="273" t="s">
        <v>447</v>
      </c>
      <c r="I202" s="273"/>
      <c r="J202" s="273"/>
      <c r="K202" s="272"/>
    </row>
    <row r="203" spans="2:11" s="1" customFormat="1" ht="15" customHeight="1">
      <c r="B203" s="274"/>
      <c r="C203" s="269"/>
      <c r="D203" s="269"/>
      <c r="E203" s="269"/>
      <c r="F203" s="268" t="s">
        <v>43</v>
      </c>
      <c r="G203" s="269"/>
      <c r="H203" s="273" t="s">
        <v>446</v>
      </c>
      <c r="I203" s="273"/>
      <c r="J203" s="273"/>
      <c r="K203" s="272"/>
    </row>
    <row r="204" spans="2:11" s="1" customFormat="1" ht="15" customHeight="1">
      <c r="B204" s="274"/>
      <c r="C204" s="269"/>
      <c r="D204" s="269"/>
      <c r="E204" s="269"/>
      <c r="F204" s="268" t="s">
        <v>46</v>
      </c>
      <c r="G204" s="269"/>
      <c r="H204" s="273" t="s">
        <v>445</v>
      </c>
      <c r="I204" s="273"/>
      <c r="J204" s="273"/>
      <c r="K204" s="272"/>
    </row>
    <row r="205" spans="2:11" s="1" customFormat="1" ht="15" customHeight="1">
      <c r="B205" s="274"/>
      <c r="C205" s="269"/>
      <c r="D205" s="269"/>
      <c r="E205" s="269"/>
      <c r="F205" s="268" t="s">
        <v>44</v>
      </c>
      <c r="G205" s="269"/>
      <c r="H205" s="273" t="s">
        <v>444</v>
      </c>
      <c r="I205" s="273"/>
      <c r="J205" s="273"/>
      <c r="K205" s="272"/>
    </row>
    <row r="206" spans="2:11" s="1" customFormat="1" ht="15" customHeight="1">
      <c r="B206" s="274"/>
      <c r="C206" s="269"/>
      <c r="D206" s="269"/>
      <c r="E206" s="269"/>
      <c r="F206" s="268" t="s">
        <v>45</v>
      </c>
      <c r="G206" s="269"/>
      <c r="H206" s="273" t="s">
        <v>443</v>
      </c>
      <c r="I206" s="273"/>
      <c r="J206" s="273"/>
      <c r="K206" s="272"/>
    </row>
    <row r="207" spans="2:11" s="1" customFormat="1" ht="15" customHeight="1">
      <c r="B207" s="274"/>
      <c r="C207" s="269"/>
      <c r="D207" s="269"/>
      <c r="E207" s="269"/>
      <c r="F207" s="268"/>
      <c r="G207" s="269"/>
      <c r="H207" s="269"/>
      <c r="I207" s="269"/>
      <c r="J207" s="269"/>
      <c r="K207" s="272"/>
    </row>
    <row r="208" spans="2:11" s="1" customFormat="1" ht="15" customHeight="1">
      <c r="B208" s="274"/>
      <c r="C208" s="269" t="s">
        <v>442</v>
      </c>
      <c r="D208" s="269"/>
      <c r="E208" s="269"/>
      <c r="F208" s="268" t="s">
        <v>84</v>
      </c>
      <c r="G208" s="269"/>
      <c r="H208" s="273" t="s">
        <v>441</v>
      </c>
      <c r="I208" s="273"/>
      <c r="J208" s="273"/>
      <c r="K208" s="272"/>
    </row>
    <row r="209" spans="2:11" s="1" customFormat="1" ht="15" customHeight="1">
      <c r="B209" s="274"/>
      <c r="C209" s="269"/>
      <c r="D209" s="269"/>
      <c r="E209" s="269"/>
      <c r="F209" s="268" t="s">
        <v>440</v>
      </c>
      <c r="G209" s="269"/>
      <c r="H209" s="273" t="s">
        <v>439</v>
      </c>
      <c r="I209" s="273"/>
      <c r="J209" s="273"/>
      <c r="K209" s="272"/>
    </row>
    <row r="210" spans="2:11" s="1" customFormat="1" ht="15" customHeight="1">
      <c r="B210" s="274"/>
      <c r="C210" s="269"/>
      <c r="D210" s="269"/>
      <c r="E210" s="269"/>
      <c r="F210" s="268" t="s">
        <v>438</v>
      </c>
      <c r="G210" s="269"/>
      <c r="H210" s="273" t="s">
        <v>437</v>
      </c>
      <c r="I210" s="273"/>
      <c r="J210" s="273"/>
      <c r="K210" s="272"/>
    </row>
    <row r="211" spans="2:11" s="1" customFormat="1" ht="15" customHeight="1">
      <c r="B211" s="270"/>
      <c r="C211" s="269"/>
      <c r="D211" s="269"/>
      <c r="E211" s="269"/>
      <c r="F211" s="268" t="s">
        <v>436</v>
      </c>
      <c r="G211" s="267"/>
      <c r="H211" s="266" t="s">
        <v>435</v>
      </c>
      <c r="I211" s="266"/>
      <c r="J211" s="266"/>
      <c r="K211" s="265"/>
    </row>
    <row r="212" spans="2:11" s="1" customFormat="1" ht="15" customHeight="1">
      <c r="B212" s="270"/>
      <c r="C212" s="269"/>
      <c r="D212" s="269"/>
      <c r="E212" s="269"/>
      <c r="F212" s="268" t="s">
        <v>393</v>
      </c>
      <c r="G212" s="267"/>
      <c r="H212" s="266" t="s">
        <v>434</v>
      </c>
      <c r="I212" s="266"/>
      <c r="J212" s="266"/>
      <c r="K212" s="265"/>
    </row>
    <row r="213" spans="2:11" s="1" customFormat="1" ht="15" customHeight="1">
      <c r="B213" s="270"/>
      <c r="C213" s="269"/>
      <c r="D213" s="269"/>
      <c r="E213" s="269"/>
      <c r="F213" s="268"/>
      <c r="G213" s="267"/>
      <c r="H213" s="271"/>
      <c r="I213" s="271"/>
      <c r="J213" s="271"/>
      <c r="K213" s="265"/>
    </row>
    <row r="214" spans="2:11" s="1" customFormat="1" ht="15" customHeight="1">
      <c r="B214" s="270"/>
      <c r="C214" s="269" t="s">
        <v>433</v>
      </c>
      <c r="D214" s="269"/>
      <c r="E214" s="269"/>
      <c r="F214" s="268">
        <v>1</v>
      </c>
      <c r="G214" s="267"/>
      <c r="H214" s="266" t="s">
        <v>432</v>
      </c>
      <c r="I214" s="266"/>
      <c r="J214" s="266"/>
      <c r="K214" s="265"/>
    </row>
    <row r="215" spans="2:11" s="1" customFormat="1" ht="15" customHeight="1">
      <c r="B215" s="270"/>
      <c r="C215" s="269"/>
      <c r="D215" s="269"/>
      <c r="E215" s="269"/>
      <c r="F215" s="268">
        <v>2</v>
      </c>
      <c r="G215" s="267"/>
      <c r="H215" s="266" t="s">
        <v>431</v>
      </c>
      <c r="I215" s="266"/>
      <c r="J215" s="266"/>
      <c r="K215" s="265"/>
    </row>
    <row r="216" spans="2:11" s="1" customFormat="1" ht="15" customHeight="1">
      <c r="B216" s="270"/>
      <c r="C216" s="269"/>
      <c r="D216" s="269"/>
      <c r="E216" s="269"/>
      <c r="F216" s="268">
        <v>3</v>
      </c>
      <c r="G216" s="267"/>
      <c r="H216" s="266" t="s">
        <v>430</v>
      </c>
      <c r="I216" s="266"/>
      <c r="J216" s="266"/>
      <c r="K216" s="265"/>
    </row>
    <row r="217" spans="2:11" s="1" customFormat="1" ht="15" customHeight="1">
      <c r="B217" s="270"/>
      <c r="C217" s="269"/>
      <c r="D217" s="269"/>
      <c r="E217" s="269"/>
      <c r="F217" s="268">
        <v>4</v>
      </c>
      <c r="G217" s="267"/>
      <c r="H217" s="266" t="s">
        <v>429</v>
      </c>
      <c r="I217" s="266"/>
      <c r="J217" s="266"/>
      <c r="K217" s="265"/>
    </row>
    <row r="218" spans="2:11" s="1" customFormat="1" ht="12.75" customHeight="1">
      <c r="B218" s="264"/>
      <c r="C218" s="263"/>
      <c r="D218" s="263"/>
      <c r="E218" s="263"/>
      <c r="F218" s="263"/>
      <c r="G218" s="263"/>
      <c r="H218" s="263"/>
      <c r="I218" s="263"/>
      <c r="J218" s="263"/>
      <c r="K218" s="262"/>
    </row>
  </sheetData>
  <sheetProtection formatCells="0" formatColumns="0" formatRows="0" insertColumns="0" insertRows="0" insertHyperlinks="0" deleteColumns="0" deleteRows="0" sort="0" autoFilter="0" pivotTables="0"/>
  <mergeCells count="77">
    <mergeCell ref="H205:J205"/>
    <mergeCell ref="C102:J102"/>
    <mergeCell ref="C122:J122"/>
    <mergeCell ref="C147:J147"/>
    <mergeCell ref="C165:J165"/>
    <mergeCell ref="C199:J199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D47:J47"/>
    <mergeCell ref="E48:J48"/>
    <mergeCell ref="E49:J49"/>
    <mergeCell ref="E50:J50"/>
    <mergeCell ref="D51:J51"/>
    <mergeCell ref="H212:J212"/>
    <mergeCell ref="H200:J200"/>
    <mergeCell ref="H202:J202"/>
    <mergeCell ref="H203:J203"/>
    <mergeCell ref="H204:J204"/>
    <mergeCell ref="D63:J63"/>
    <mergeCell ref="C52:J52"/>
    <mergeCell ref="C54:J54"/>
    <mergeCell ref="C55:J55"/>
    <mergeCell ref="C57:J57"/>
    <mergeCell ref="D58:J58"/>
    <mergeCell ref="F21:J21"/>
    <mergeCell ref="F22:J22"/>
    <mergeCell ref="F23:J23"/>
    <mergeCell ref="C25:J25"/>
    <mergeCell ref="C26:J26"/>
    <mergeCell ref="D65:J65"/>
    <mergeCell ref="D59:J59"/>
    <mergeCell ref="D60:J60"/>
    <mergeCell ref="D61:J61"/>
    <mergeCell ref="D62:J62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D27:J27"/>
    <mergeCell ref="D28:J28"/>
    <mergeCell ref="D30:J30"/>
    <mergeCell ref="D31:J31"/>
    <mergeCell ref="D33:J33"/>
    <mergeCell ref="D70:J70"/>
    <mergeCell ref="D66:J66"/>
    <mergeCell ref="D67:J67"/>
    <mergeCell ref="D68:J68"/>
    <mergeCell ref="D69:J69"/>
    <mergeCell ref="G43:J43"/>
    <mergeCell ref="D34:J34"/>
    <mergeCell ref="D35:J35"/>
    <mergeCell ref="G36:J36"/>
    <mergeCell ref="G37:J37"/>
    <mergeCell ref="G38:J38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01.1 - Údržba zeleně</vt:lpstr>
      <vt:lpstr>Pokyny pro vyplnění</vt:lpstr>
      <vt:lpstr>'01.1 - Údržba zeleně'!Názvy_tisku</vt:lpstr>
      <vt:lpstr>'Rekapitulace stavby'!Názvy_tisku</vt:lpstr>
      <vt:lpstr>'01.1 - Údržba zeleně'!Oblast_tisku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Teplá Lucie</cp:lastModifiedBy>
  <dcterms:created xsi:type="dcterms:W3CDTF">2023-02-07T06:26:46Z</dcterms:created>
  <dcterms:modified xsi:type="dcterms:W3CDTF">2023-02-07T06:27:37Z</dcterms:modified>
</cp:coreProperties>
</file>